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odatečná informace VZ_7_2017 - Zelená 15\"/>
    </mc:Choice>
  </mc:AlternateContent>
  <bookViews>
    <workbookView xWindow="360" yWindow="480" windowWidth="19815" windowHeight="10170" firstSheet="1" activeTab="1"/>
  </bookViews>
  <sheets>
    <sheet name="Rekapitulace stavby" sheetId="1" r:id="rId1"/>
    <sheet name="bj1 - Půdní vestavba Zele..." sheetId="2" r:id="rId2"/>
    <sheet name="bj2 - Půdní vestavba Zele..." sheetId="3" r:id="rId3"/>
    <sheet name="spol - Půdní vestavba Zel..." sheetId="4" r:id="rId4"/>
    <sheet name="Pokyny pro vyplnění" sheetId="5" r:id="rId5"/>
  </sheets>
  <definedNames>
    <definedName name="_xlnm._FilterDatabase" localSheetId="1" hidden="1">'bj1 - Půdní vestavba Zele...'!$C$112:$K$1066</definedName>
    <definedName name="_xlnm._FilterDatabase" localSheetId="2" hidden="1">'bj2 - Půdní vestavba Zele...'!$C$112:$K$1118</definedName>
    <definedName name="_xlnm._FilterDatabase" localSheetId="3" hidden="1">'spol - Půdní vestavba Zel...'!$C$105:$K$405</definedName>
    <definedName name="_xlnm.Print_Titles" localSheetId="1">'bj1 - Půdní vestavba Zele...'!$112:$112</definedName>
    <definedName name="_xlnm.Print_Titles" localSheetId="2">'bj2 - Půdní vestavba Zele...'!$112:$112</definedName>
    <definedName name="_xlnm.Print_Titles" localSheetId="0">'Rekapitulace stavby'!$49:$49</definedName>
    <definedName name="_xlnm.Print_Titles" localSheetId="3">'spol - Půdní vestavba Zel...'!$105:$105</definedName>
    <definedName name="_xlnm.Print_Area" localSheetId="1">'bj1 - Půdní vestavba Zele...'!$C$4:$J$36,'bj1 - Půdní vestavba Zele...'!$C$42:$J$94,'bj1 - Půdní vestavba Zele...'!$C$100:$K$1066</definedName>
    <definedName name="_xlnm.Print_Area" localSheetId="2">'bj2 - Půdní vestavba Zele...'!$C$4:$J$36,'bj2 - Půdní vestavba Zele...'!$C$42:$J$94,'bj2 - Půdní vestavba Zele...'!$C$100:$K$1118</definedName>
    <definedName name="_xlnm.Print_Area" localSheetId="4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stavby'!$C$39:$AQ$55</definedName>
    <definedName name="_xlnm.Print_Area" localSheetId="3">'spol - Půdní vestavba Zel...'!$C$4:$J$36,'spol - Půdní vestavba Zel...'!$C$42:$J$87,'spol - Půdní vestavba Zel...'!$C$93:$K$405</definedName>
  </definedNames>
  <calcPr calcId="162913"/>
</workbook>
</file>

<file path=xl/calcChain.xml><?xml version="1.0" encoding="utf-8"?>
<calcChain xmlns="http://schemas.openxmlformats.org/spreadsheetml/2006/main">
  <c r="AY54" i="1" l="1"/>
  <c r="AX54" i="1"/>
  <c r="BI405" i="4"/>
  <c r="BH405" i="4"/>
  <c r="BG405" i="4"/>
  <c r="BE405" i="4"/>
  <c r="T405" i="4"/>
  <c r="R405" i="4"/>
  <c r="P405" i="4"/>
  <c r="BK405" i="4"/>
  <c r="J405" i="4"/>
  <c r="BF405" i="4" s="1"/>
  <c r="BI404" i="4"/>
  <c r="BH404" i="4"/>
  <c r="BG404" i="4"/>
  <c r="BE404" i="4"/>
  <c r="T404" i="4"/>
  <c r="R404" i="4"/>
  <c r="R403" i="4" s="1"/>
  <c r="P404" i="4"/>
  <c r="P403" i="4" s="1"/>
  <c r="BK404" i="4"/>
  <c r="J404" i="4"/>
  <c r="BF404" i="4" s="1"/>
  <c r="BI402" i="4"/>
  <c r="BH402" i="4"/>
  <c r="BG402" i="4"/>
  <c r="BE402" i="4"/>
  <c r="T402" i="4"/>
  <c r="T401" i="4" s="1"/>
  <c r="R402" i="4"/>
  <c r="R401" i="4" s="1"/>
  <c r="P402" i="4"/>
  <c r="P401" i="4" s="1"/>
  <c r="BK402" i="4"/>
  <c r="BK401" i="4" s="1"/>
  <c r="J401" i="4" s="1"/>
  <c r="J85" i="4" s="1"/>
  <c r="J402" i="4"/>
  <c r="BF402" i="4" s="1"/>
  <c r="BI400" i="4"/>
  <c r="BH400" i="4"/>
  <c r="BG400" i="4"/>
  <c r="BE400" i="4"/>
  <c r="T400" i="4"/>
  <c r="T399" i="4" s="1"/>
  <c r="R400" i="4"/>
  <c r="R399" i="4" s="1"/>
  <c r="P400" i="4"/>
  <c r="P399" i="4" s="1"/>
  <c r="BK400" i="4"/>
  <c r="BK399" i="4" s="1"/>
  <c r="J399" i="4" s="1"/>
  <c r="J84" i="4" s="1"/>
  <c r="J400" i="4"/>
  <c r="BF400" i="4" s="1"/>
  <c r="BI398" i="4"/>
  <c r="BH398" i="4"/>
  <c r="BG398" i="4"/>
  <c r="BE398" i="4"/>
  <c r="T398" i="4"/>
  <c r="T397" i="4" s="1"/>
  <c r="R398" i="4"/>
  <c r="R397" i="4" s="1"/>
  <c r="P398" i="4"/>
  <c r="P397" i="4" s="1"/>
  <c r="BK398" i="4"/>
  <c r="BK397" i="4" s="1"/>
  <c r="J397" i="4" s="1"/>
  <c r="J83" i="4" s="1"/>
  <c r="J398" i="4"/>
  <c r="BF398" i="4" s="1"/>
  <c r="BI396" i="4"/>
  <c r="BH396" i="4"/>
  <c r="BG396" i="4"/>
  <c r="BE396" i="4"/>
  <c r="T396" i="4"/>
  <c r="T395" i="4" s="1"/>
  <c r="R396" i="4"/>
  <c r="R395" i="4" s="1"/>
  <c r="P396" i="4"/>
  <c r="P395" i="4" s="1"/>
  <c r="BK396" i="4"/>
  <c r="BK395" i="4" s="1"/>
  <c r="J395" i="4" s="1"/>
  <c r="J82" i="4" s="1"/>
  <c r="J396" i="4"/>
  <c r="BF396" i="4" s="1"/>
  <c r="BI394" i="4"/>
  <c r="BH394" i="4"/>
  <c r="BG394" i="4"/>
  <c r="BE394" i="4"/>
  <c r="T394" i="4"/>
  <c r="T393" i="4" s="1"/>
  <c r="R394" i="4"/>
  <c r="R393" i="4" s="1"/>
  <c r="R392" i="4" s="1"/>
  <c r="P394" i="4"/>
  <c r="P393" i="4" s="1"/>
  <c r="BK394" i="4"/>
  <c r="BK393" i="4" s="1"/>
  <c r="J394" i="4"/>
  <c r="BF394" i="4" s="1"/>
  <c r="BI390" i="4"/>
  <c r="BH390" i="4"/>
  <c r="BG390" i="4"/>
  <c r="BE390" i="4"/>
  <c r="T390" i="4"/>
  <c r="R390" i="4"/>
  <c r="P390" i="4"/>
  <c r="BK390" i="4"/>
  <c r="J390" i="4"/>
  <c r="BF390" i="4" s="1"/>
  <c r="BI381" i="4"/>
  <c r="BH381" i="4"/>
  <c r="BG381" i="4"/>
  <c r="BE381" i="4"/>
  <c r="T381" i="4"/>
  <c r="R381" i="4"/>
  <c r="P381" i="4"/>
  <c r="BK381" i="4"/>
  <c r="J381" i="4"/>
  <c r="BF381" i="4" s="1"/>
  <c r="BI379" i="4"/>
  <c r="BH379" i="4"/>
  <c r="BG379" i="4"/>
  <c r="BE379" i="4"/>
  <c r="T379" i="4"/>
  <c r="R379" i="4"/>
  <c r="P379" i="4"/>
  <c r="P378" i="4" s="1"/>
  <c r="BK379" i="4"/>
  <c r="J379" i="4"/>
  <c r="BF379" i="4" s="1"/>
  <c r="BI376" i="4"/>
  <c r="BH376" i="4"/>
  <c r="BG376" i="4"/>
  <c r="BE376" i="4"/>
  <c r="T376" i="4"/>
  <c r="R376" i="4"/>
  <c r="P376" i="4"/>
  <c r="BK376" i="4"/>
  <c r="J376" i="4"/>
  <c r="BF376" i="4" s="1"/>
  <c r="BI374" i="4"/>
  <c r="BH374" i="4"/>
  <c r="BG374" i="4"/>
  <c r="BE374" i="4"/>
  <c r="T374" i="4"/>
  <c r="T373" i="4" s="1"/>
  <c r="R374" i="4"/>
  <c r="P374" i="4"/>
  <c r="BK374" i="4"/>
  <c r="BK373" i="4" s="1"/>
  <c r="J373" i="4" s="1"/>
  <c r="J78" i="4" s="1"/>
  <c r="J374" i="4"/>
  <c r="BF374" i="4" s="1"/>
  <c r="BI372" i="4"/>
  <c r="BH372" i="4"/>
  <c r="BG372" i="4"/>
  <c r="BE372" i="4"/>
  <c r="T372" i="4"/>
  <c r="R372" i="4"/>
  <c r="P372" i="4"/>
  <c r="BK372" i="4"/>
  <c r="J372" i="4"/>
  <c r="BF372" i="4" s="1"/>
  <c r="BI365" i="4"/>
  <c r="BH365" i="4"/>
  <c r="BG365" i="4"/>
  <c r="BE365" i="4"/>
  <c r="T365" i="4"/>
  <c r="R365" i="4"/>
  <c r="P365" i="4"/>
  <c r="BK365" i="4"/>
  <c r="J365" i="4"/>
  <c r="BF365" i="4" s="1"/>
  <c r="BI363" i="4"/>
  <c r="BH363" i="4"/>
  <c r="BG363" i="4"/>
  <c r="BE363" i="4"/>
  <c r="T363" i="4"/>
  <c r="R363" i="4"/>
  <c r="P363" i="4"/>
  <c r="BK363" i="4"/>
  <c r="J363" i="4"/>
  <c r="BF363" i="4" s="1"/>
  <c r="BI361" i="4"/>
  <c r="BH361" i="4"/>
  <c r="BG361" i="4"/>
  <c r="BE361" i="4"/>
  <c r="T361" i="4"/>
  <c r="R361" i="4"/>
  <c r="P361" i="4"/>
  <c r="BK361" i="4"/>
  <c r="J361" i="4"/>
  <c r="BF361" i="4" s="1"/>
  <c r="BI359" i="4"/>
  <c r="BH359" i="4"/>
  <c r="BG359" i="4"/>
  <c r="BE359" i="4"/>
  <c r="T359" i="4"/>
  <c r="R359" i="4"/>
  <c r="P359" i="4"/>
  <c r="BK359" i="4"/>
  <c r="J359" i="4"/>
  <c r="BF359" i="4" s="1"/>
  <c r="BI357" i="4"/>
  <c r="BH357" i="4"/>
  <c r="BG357" i="4"/>
  <c r="BE357" i="4"/>
  <c r="T357" i="4"/>
  <c r="R357" i="4"/>
  <c r="P357" i="4"/>
  <c r="P356" i="4" s="1"/>
  <c r="BK357" i="4"/>
  <c r="J357" i="4"/>
  <c r="BF357" i="4" s="1"/>
  <c r="BI355" i="4"/>
  <c r="BH355" i="4"/>
  <c r="BG355" i="4"/>
  <c r="BE355" i="4"/>
  <c r="T355" i="4"/>
  <c r="R355" i="4"/>
  <c r="P355" i="4"/>
  <c r="BK355" i="4"/>
  <c r="J355" i="4"/>
  <c r="BF355" i="4" s="1"/>
  <c r="BI353" i="4"/>
  <c r="BH353" i="4"/>
  <c r="BG353" i="4"/>
  <c r="BE353" i="4"/>
  <c r="T353" i="4"/>
  <c r="R353" i="4"/>
  <c r="P353" i="4"/>
  <c r="BK353" i="4"/>
  <c r="J353" i="4"/>
  <c r="BF353" i="4" s="1"/>
  <c r="BI350" i="4"/>
  <c r="BH350" i="4"/>
  <c r="BG350" i="4"/>
  <c r="BE350" i="4"/>
  <c r="T350" i="4"/>
  <c r="R350" i="4"/>
  <c r="P350" i="4"/>
  <c r="BK350" i="4"/>
  <c r="J350" i="4"/>
  <c r="BF350" i="4" s="1"/>
  <c r="BI348" i="4"/>
  <c r="BH348" i="4"/>
  <c r="BG348" i="4"/>
  <c r="BE348" i="4"/>
  <c r="T348" i="4"/>
  <c r="R348" i="4"/>
  <c r="P348" i="4"/>
  <c r="BK348" i="4"/>
  <c r="J348" i="4"/>
  <c r="BF348" i="4" s="1"/>
  <c r="BI346" i="4"/>
  <c r="BH346" i="4"/>
  <c r="BG346" i="4"/>
  <c r="BE346" i="4"/>
  <c r="T346" i="4"/>
  <c r="R346" i="4"/>
  <c r="P346" i="4"/>
  <c r="BK346" i="4"/>
  <c r="J346" i="4"/>
  <c r="BF346" i="4" s="1"/>
  <c r="BI344" i="4"/>
  <c r="BH344" i="4"/>
  <c r="BG344" i="4"/>
  <c r="BE344" i="4"/>
  <c r="T344" i="4"/>
  <c r="R344" i="4"/>
  <c r="P344" i="4"/>
  <c r="BK344" i="4"/>
  <c r="J344" i="4"/>
  <c r="BF344" i="4" s="1"/>
  <c r="BI342" i="4"/>
  <c r="BH342" i="4"/>
  <c r="BG342" i="4"/>
  <c r="BE342" i="4"/>
  <c r="T342" i="4"/>
  <c r="R342" i="4"/>
  <c r="P342" i="4"/>
  <c r="BK342" i="4"/>
  <c r="BK341" i="4" s="1"/>
  <c r="J341" i="4" s="1"/>
  <c r="J76" i="4" s="1"/>
  <c r="J342" i="4"/>
  <c r="BF342" i="4" s="1"/>
  <c r="BI340" i="4"/>
  <c r="BH340" i="4"/>
  <c r="BG340" i="4"/>
  <c r="BE340" i="4"/>
  <c r="T340" i="4"/>
  <c r="R340" i="4"/>
  <c r="P340" i="4"/>
  <c r="BK340" i="4"/>
  <c r="J340" i="4"/>
  <c r="BF340" i="4" s="1"/>
  <c r="BI338" i="4"/>
  <c r="BH338" i="4"/>
  <c r="BG338" i="4"/>
  <c r="BE338" i="4"/>
  <c r="T338" i="4"/>
  <c r="R338" i="4"/>
  <c r="P338" i="4"/>
  <c r="BK338" i="4"/>
  <c r="J338" i="4"/>
  <c r="BF338" i="4" s="1"/>
  <c r="BI335" i="4"/>
  <c r="BH335" i="4"/>
  <c r="BG335" i="4"/>
  <c r="BE335" i="4"/>
  <c r="T335" i="4"/>
  <c r="T334" i="4" s="1"/>
  <c r="R335" i="4"/>
  <c r="P335" i="4"/>
  <c r="BK335" i="4"/>
  <c r="J335" i="4"/>
  <c r="BF335" i="4" s="1"/>
  <c r="BI333" i="4"/>
  <c r="BH333" i="4"/>
  <c r="BG333" i="4"/>
  <c r="BE333" i="4"/>
  <c r="T333" i="4"/>
  <c r="R333" i="4"/>
  <c r="P333" i="4"/>
  <c r="BK333" i="4"/>
  <c r="J333" i="4"/>
  <c r="BF333" i="4" s="1"/>
  <c r="BI329" i="4"/>
  <c r="BH329" i="4"/>
  <c r="BG329" i="4"/>
  <c r="BE329" i="4"/>
  <c r="T329" i="4"/>
  <c r="R329" i="4"/>
  <c r="P329" i="4"/>
  <c r="BK329" i="4"/>
  <c r="J329" i="4"/>
  <c r="BF329" i="4" s="1"/>
  <c r="BI328" i="4"/>
  <c r="BH328" i="4"/>
  <c r="BG328" i="4"/>
  <c r="BE328" i="4"/>
  <c r="T328" i="4"/>
  <c r="R328" i="4"/>
  <c r="P328" i="4"/>
  <c r="BK328" i="4"/>
  <c r="J328" i="4"/>
  <c r="BF328" i="4" s="1"/>
  <c r="BI327" i="4"/>
  <c r="BH327" i="4"/>
  <c r="BG327" i="4"/>
  <c r="BE327" i="4"/>
  <c r="T327" i="4"/>
  <c r="R327" i="4"/>
  <c r="P327" i="4"/>
  <c r="BK327" i="4"/>
  <c r="J327" i="4"/>
  <c r="BF327" i="4" s="1"/>
  <c r="BI326" i="4"/>
  <c r="BH326" i="4"/>
  <c r="BG326" i="4"/>
  <c r="BE326" i="4"/>
  <c r="T326" i="4"/>
  <c r="R326" i="4"/>
  <c r="P326" i="4"/>
  <c r="BK326" i="4"/>
  <c r="J326" i="4"/>
  <c r="BF326" i="4" s="1"/>
  <c r="BI325" i="4"/>
  <c r="BH325" i="4"/>
  <c r="BG325" i="4"/>
  <c r="BE325" i="4"/>
  <c r="T325" i="4"/>
  <c r="R325" i="4"/>
  <c r="P325" i="4"/>
  <c r="BK325" i="4"/>
  <c r="J325" i="4"/>
  <c r="BF325" i="4" s="1"/>
  <c r="BI324" i="4"/>
  <c r="BH324" i="4"/>
  <c r="BG324" i="4"/>
  <c r="BE324" i="4"/>
  <c r="T324" i="4"/>
  <c r="R324" i="4"/>
  <c r="P324" i="4"/>
  <c r="BK324" i="4"/>
  <c r="J324" i="4"/>
  <c r="BF324" i="4" s="1"/>
  <c r="BI323" i="4"/>
  <c r="BH323" i="4"/>
  <c r="BG323" i="4"/>
  <c r="BE323" i="4"/>
  <c r="T323" i="4"/>
  <c r="T322" i="4" s="1"/>
  <c r="R323" i="4"/>
  <c r="P323" i="4"/>
  <c r="BK323" i="4"/>
  <c r="J323" i="4"/>
  <c r="BF323" i="4" s="1"/>
  <c r="BI321" i="4"/>
  <c r="BH321" i="4"/>
  <c r="BG321" i="4"/>
  <c r="BE321" i="4"/>
  <c r="T321" i="4"/>
  <c r="R321" i="4"/>
  <c r="P321" i="4"/>
  <c r="BK321" i="4"/>
  <c r="J321" i="4"/>
  <c r="BF321" i="4" s="1"/>
  <c r="BI320" i="4"/>
  <c r="BH320" i="4"/>
  <c r="BG320" i="4"/>
  <c r="BE320" i="4"/>
  <c r="T320" i="4"/>
  <c r="R320" i="4"/>
  <c r="P320" i="4"/>
  <c r="BK320" i="4"/>
  <c r="J320" i="4"/>
  <c r="BF320" i="4" s="1"/>
  <c r="BI319" i="4"/>
  <c r="BH319" i="4"/>
  <c r="BG319" i="4"/>
  <c r="BE319" i="4"/>
  <c r="T319" i="4"/>
  <c r="R319" i="4"/>
  <c r="P319" i="4"/>
  <c r="BK319" i="4"/>
  <c r="J319" i="4"/>
  <c r="BF319" i="4" s="1"/>
  <c r="BI318" i="4"/>
  <c r="BH318" i="4"/>
  <c r="BG318" i="4"/>
  <c r="BE318" i="4"/>
  <c r="T318" i="4"/>
  <c r="R318" i="4"/>
  <c r="P318" i="4"/>
  <c r="BK318" i="4"/>
  <c r="J318" i="4"/>
  <c r="BF318" i="4" s="1"/>
  <c r="BI317" i="4"/>
  <c r="BH317" i="4"/>
  <c r="BG317" i="4"/>
  <c r="BE317" i="4"/>
  <c r="T317" i="4"/>
  <c r="R317" i="4"/>
  <c r="P317" i="4"/>
  <c r="BK317" i="4"/>
  <c r="J317" i="4"/>
  <c r="BF317" i="4" s="1"/>
  <c r="BI315" i="4"/>
  <c r="BH315" i="4"/>
  <c r="BG315" i="4"/>
  <c r="BE315" i="4"/>
  <c r="T315" i="4"/>
  <c r="R315" i="4"/>
  <c r="P315" i="4"/>
  <c r="BK315" i="4"/>
  <c r="J315" i="4"/>
  <c r="BF315" i="4" s="1"/>
  <c r="BI314" i="4"/>
  <c r="BH314" i="4"/>
  <c r="BG314" i="4"/>
  <c r="BE314" i="4"/>
  <c r="T314" i="4"/>
  <c r="R314" i="4"/>
  <c r="P314" i="4"/>
  <c r="BK314" i="4"/>
  <c r="J314" i="4"/>
  <c r="BF314" i="4" s="1"/>
  <c r="BI313" i="4"/>
  <c r="BH313" i="4"/>
  <c r="BG313" i="4"/>
  <c r="BE313" i="4"/>
  <c r="T313" i="4"/>
  <c r="T312" i="4" s="1"/>
  <c r="R313" i="4"/>
  <c r="P313" i="4"/>
  <c r="BK313" i="4"/>
  <c r="J313" i="4"/>
  <c r="BF313" i="4" s="1"/>
  <c r="BI311" i="4"/>
  <c r="BH311" i="4"/>
  <c r="BG311" i="4"/>
  <c r="BE311" i="4"/>
  <c r="T311" i="4"/>
  <c r="R311" i="4"/>
  <c r="P311" i="4"/>
  <c r="BK311" i="4"/>
  <c r="J311" i="4"/>
  <c r="BF311" i="4" s="1"/>
  <c r="BI310" i="4"/>
  <c r="BH310" i="4"/>
  <c r="BG310" i="4"/>
  <c r="BE310" i="4"/>
  <c r="T310" i="4"/>
  <c r="R310" i="4"/>
  <c r="P310" i="4"/>
  <c r="BK310" i="4"/>
  <c r="J310" i="4"/>
  <c r="BF310" i="4" s="1"/>
  <c r="BI309" i="4"/>
  <c r="BH309" i="4"/>
  <c r="BG309" i="4"/>
  <c r="BE309" i="4"/>
  <c r="T309" i="4"/>
  <c r="R309" i="4"/>
  <c r="R308" i="4" s="1"/>
  <c r="P309" i="4"/>
  <c r="BK309" i="4"/>
  <c r="J309" i="4"/>
  <c r="BF309" i="4" s="1"/>
  <c r="BI307" i="4"/>
  <c r="BH307" i="4"/>
  <c r="BG307" i="4"/>
  <c r="BE307" i="4"/>
  <c r="T307" i="4"/>
  <c r="R307" i="4"/>
  <c r="P307" i="4"/>
  <c r="BK307" i="4"/>
  <c r="J307" i="4"/>
  <c r="BF307" i="4" s="1"/>
  <c r="BI306" i="4"/>
  <c r="BH306" i="4"/>
  <c r="BG306" i="4"/>
  <c r="BE306" i="4"/>
  <c r="T306" i="4"/>
  <c r="R306" i="4"/>
  <c r="P306" i="4"/>
  <c r="BK306" i="4"/>
  <c r="J306" i="4"/>
  <c r="BF306" i="4" s="1"/>
  <c r="BI305" i="4"/>
  <c r="BH305" i="4"/>
  <c r="BG305" i="4"/>
  <c r="BE305" i="4"/>
  <c r="T305" i="4"/>
  <c r="R305" i="4"/>
  <c r="P305" i="4"/>
  <c r="BK305" i="4"/>
  <c r="J305" i="4"/>
  <c r="BF305" i="4" s="1"/>
  <c r="BI304" i="4"/>
  <c r="BH304" i="4"/>
  <c r="BG304" i="4"/>
  <c r="BE304" i="4"/>
  <c r="T304" i="4"/>
  <c r="R304" i="4"/>
  <c r="P304" i="4"/>
  <c r="BK304" i="4"/>
  <c r="J304" i="4"/>
  <c r="BF304" i="4" s="1"/>
  <c r="BI303" i="4"/>
  <c r="BH303" i="4"/>
  <c r="BG303" i="4"/>
  <c r="BE303" i="4"/>
  <c r="T303" i="4"/>
  <c r="T302" i="4" s="1"/>
  <c r="R303" i="4"/>
  <c r="P303" i="4"/>
  <c r="BK303" i="4"/>
  <c r="J303" i="4"/>
  <c r="BF303" i="4" s="1"/>
  <c r="BI301" i="4"/>
  <c r="BH301" i="4"/>
  <c r="BG301" i="4"/>
  <c r="BE301" i="4"/>
  <c r="T301" i="4"/>
  <c r="R301" i="4"/>
  <c r="P301" i="4"/>
  <c r="BK301" i="4"/>
  <c r="J301" i="4"/>
  <c r="BF301" i="4" s="1"/>
  <c r="BI300" i="4"/>
  <c r="BH300" i="4"/>
  <c r="BG300" i="4"/>
  <c r="BE300" i="4"/>
  <c r="T300" i="4"/>
  <c r="R300" i="4"/>
  <c r="P300" i="4"/>
  <c r="BK300" i="4"/>
  <c r="J300" i="4"/>
  <c r="BF300" i="4" s="1"/>
  <c r="BI299" i="4"/>
  <c r="BH299" i="4"/>
  <c r="BG299" i="4"/>
  <c r="BE299" i="4"/>
  <c r="T299" i="4"/>
  <c r="R299" i="4"/>
  <c r="P299" i="4"/>
  <c r="BK299" i="4"/>
  <c r="J299" i="4"/>
  <c r="BF299" i="4" s="1"/>
  <c r="BI295" i="4"/>
  <c r="BH295" i="4"/>
  <c r="BG295" i="4"/>
  <c r="BE295" i="4"/>
  <c r="T295" i="4"/>
  <c r="R295" i="4"/>
  <c r="P295" i="4"/>
  <c r="BK295" i="4"/>
  <c r="J295" i="4"/>
  <c r="BF295" i="4" s="1"/>
  <c r="BI292" i="4"/>
  <c r="BH292" i="4"/>
  <c r="BG292" i="4"/>
  <c r="BE292" i="4"/>
  <c r="T292" i="4"/>
  <c r="R292" i="4"/>
  <c r="P292" i="4"/>
  <c r="BK292" i="4"/>
  <c r="J292" i="4"/>
  <c r="BF292" i="4" s="1"/>
  <c r="BI289" i="4"/>
  <c r="BH289" i="4"/>
  <c r="BG289" i="4"/>
  <c r="BE289" i="4"/>
  <c r="T289" i="4"/>
  <c r="R289" i="4"/>
  <c r="P289" i="4"/>
  <c r="BK289" i="4"/>
  <c r="J289" i="4"/>
  <c r="BF289" i="4" s="1"/>
  <c r="BI286" i="4"/>
  <c r="BH286" i="4"/>
  <c r="BG286" i="4"/>
  <c r="BE286" i="4"/>
  <c r="T286" i="4"/>
  <c r="R286" i="4"/>
  <c r="P286" i="4"/>
  <c r="BK286" i="4"/>
  <c r="J286" i="4"/>
  <c r="BF286" i="4" s="1"/>
  <c r="BI283" i="4"/>
  <c r="BH283" i="4"/>
  <c r="BG283" i="4"/>
  <c r="BE283" i="4"/>
  <c r="T283" i="4"/>
  <c r="R283" i="4"/>
  <c r="P283" i="4"/>
  <c r="BK283" i="4"/>
  <c r="J283" i="4"/>
  <c r="BF283" i="4" s="1"/>
  <c r="BI281" i="4"/>
  <c r="BH281" i="4"/>
  <c r="BG281" i="4"/>
  <c r="BE281" i="4"/>
  <c r="T281" i="4"/>
  <c r="R281" i="4"/>
  <c r="P281" i="4"/>
  <c r="BK281" i="4"/>
  <c r="J281" i="4"/>
  <c r="BF281" i="4" s="1"/>
  <c r="BI277" i="4"/>
  <c r="BH277" i="4"/>
  <c r="BG277" i="4"/>
  <c r="BE277" i="4"/>
  <c r="T277" i="4"/>
  <c r="R277" i="4"/>
  <c r="P277" i="4"/>
  <c r="BK277" i="4"/>
  <c r="J277" i="4"/>
  <c r="BF277" i="4" s="1"/>
  <c r="BI274" i="4"/>
  <c r="BH274" i="4"/>
  <c r="BG274" i="4"/>
  <c r="BE274" i="4"/>
  <c r="T274" i="4"/>
  <c r="R274" i="4"/>
  <c r="R273" i="4" s="1"/>
  <c r="P274" i="4"/>
  <c r="BK274" i="4"/>
  <c r="J274" i="4"/>
  <c r="BF274" i="4" s="1"/>
  <c r="BI272" i="4"/>
  <c r="BH272" i="4"/>
  <c r="BG272" i="4"/>
  <c r="BE272" i="4"/>
  <c r="T272" i="4"/>
  <c r="R272" i="4"/>
  <c r="P272" i="4"/>
  <c r="BK272" i="4"/>
  <c r="J272" i="4"/>
  <c r="BF272" i="4" s="1"/>
  <c r="BI270" i="4"/>
  <c r="BH270" i="4"/>
  <c r="BG270" i="4"/>
  <c r="BE270" i="4"/>
  <c r="T270" i="4"/>
  <c r="R270" i="4"/>
  <c r="P270" i="4"/>
  <c r="BK270" i="4"/>
  <c r="J270" i="4"/>
  <c r="BF270" i="4" s="1"/>
  <c r="BI267" i="4"/>
  <c r="BH267" i="4"/>
  <c r="BG267" i="4"/>
  <c r="BE267" i="4"/>
  <c r="T267" i="4"/>
  <c r="R267" i="4"/>
  <c r="P267" i="4"/>
  <c r="P266" i="4" s="1"/>
  <c r="BK267" i="4"/>
  <c r="J267" i="4"/>
  <c r="BF267" i="4" s="1"/>
  <c r="BI265" i="4"/>
  <c r="BH265" i="4"/>
  <c r="BG265" i="4"/>
  <c r="BE265" i="4"/>
  <c r="T265" i="4"/>
  <c r="R265" i="4"/>
  <c r="P265" i="4"/>
  <c r="BK265" i="4"/>
  <c r="J265" i="4"/>
  <c r="BF265" i="4" s="1"/>
  <c r="BI264" i="4"/>
  <c r="BH264" i="4"/>
  <c r="BG264" i="4"/>
  <c r="BE264" i="4"/>
  <c r="T264" i="4"/>
  <c r="R264" i="4"/>
  <c r="P264" i="4"/>
  <c r="BK264" i="4"/>
  <c r="J264" i="4"/>
  <c r="BF264" i="4" s="1"/>
  <c r="BI263" i="4"/>
  <c r="BH263" i="4"/>
  <c r="BG263" i="4"/>
  <c r="BE263" i="4"/>
  <c r="T263" i="4"/>
  <c r="R263" i="4"/>
  <c r="P263" i="4"/>
  <c r="BK263" i="4"/>
  <c r="J263" i="4"/>
  <c r="BF263" i="4" s="1"/>
  <c r="BI262" i="4"/>
  <c r="BH262" i="4"/>
  <c r="BG262" i="4"/>
  <c r="BE262" i="4"/>
  <c r="T262" i="4"/>
  <c r="R262" i="4"/>
  <c r="P262" i="4"/>
  <c r="BK262" i="4"/>
  <c r="J262" i="4"/>
  <c r="BF262" i="4" s="1"/>
  <c r="BI261" i="4"/>
  <c r="BH261" i="4"/>
  <c r="BG261" i="4"/>
  <c r="BE261" i="4"/>
  <c r="T261" i="4"/>
  <c r="R261" i="4"/>
  <c r="P261" i="4"/>
  <c r="BK261" i="4"/>
  <c r="J261" i="4"/>
  <c r="BF261" i="4" s="1"/>
  <c r="BI260" i="4"/>
  <c r="BH260" i="4"/>
  <c r="BG260" i="4"/>
  <c r="BE260" i="4"/>
  <c r="T260" i="4"/>
  <c r="R260" i="4"/>
  <c r="P260" i="4"/>
  <c r="BK260" i="4"/>
  <c r="J260" i="4"/>
  <c r="BF260" i="4" s="1"/>
  <c r="BI259" i="4"/>
  <c r="BH259" i="4"/>
  <c r="BG259" i="4"/>
  <c r="BE259" i="4"/>
  <c r="T259" i="4"/>
  <c r="R259" i="4"/>
  <c r="P259" i="4"/>
  <c r="BK259" i="4"/>
  <c r="J259" i="4"/>
  <c r="BF259" i="4" s="1"/>
  <c r="BI258" i="4"/>
  <c r="BH258" i="4"/>
  <c r="BG258" i="4"/>
  <c r="BE258" i="4"/>
  <c r="T258" i="4"/>
  <c r="R258" i="4"/>
  <c r="P258" i="4"/>
  <c r="BK258" i="4"/>
  <c r="J258" i="4"/>
  <c r="BF258" i="4" s="1"/>
  <c r="BI257" i="4"/>
  <c r="BH257" i="4"/>
  <c r="BG257" i="4"/>
  <c r="BE257" i="4"/>
  <c r="T257" i="4"/>
  <c r="R257" i="4"/>
  <c r="P257" i="4"/>
  <c r="BK257" i="4"/>
  <c r="J257" i="4"/>
  <c r="BF257" i="4" s="1"/>
  <c r="BI256" i="4"/>
  <c r="BH256" i="4"/>
  <c r="BG256" i="4"/>
  <c r="BE256" i="4"/>
  <c r="T256" i="4"/>
  <c r="R256" i="4"/>
  <c r="P256" i="4"/>
  <c r="BK256" i="4"/>
  <c r="J256" i="4"/>
  <c r="BF256" i="4" s="1"/>
  <c r="BI255" i="4"/>
  <c r="BH255" i="4"/>
  <c r="BG255" i="4"/>
  <c r="BE255" i="4"/>
  <c r="T255" i="4"/>
  <c r="R255" i="4"/>
  <c r="P255" i="4"/>
  <c r="BK255" i="4"/>
  <c r="J255" i="4"/>
  <c r="BF255" i="4" s="1"/>
  <c r="BI254" i="4"/>
  <c r="BH254" i="4"/>
  <c r="BG254" i="4"/>
  <c r="BE254" i="4"/>
  <c r="T254" i="4"/>
  <c r="R254" i="4"/>
  <c r="P254" i="4"/>
  <c r="BK254" i="4"/>
  <c r="J254" i="4"/>
  <c r="BF254" i="4" s="1"/>
  <c r="BI253" i="4"/>
  <c r="BH253" i="4"/>
  <c r="BG253" i="4"/>
  <c r="BE253" i="4"/>
  <c r="T253" i="4"/>
  <c r="R253" i="4"/>
  <c r="P253" i="4"/>
  <c r="BK253" i="4"/>
  <c r="J253" i="4"/>
  <c r="BF253" i="4" s="1"/>
  <c r="BI252" i="4"/>
  <c r="BH252" i="4"/>
  <c r="BG252" i="4"/>
  <c r="BE252" i="4"/>
  <c r="T252" i="4"/>
  <c r="R252" i="4"/>
  <c r="P252" i="4"/>
  <c r="BK252" i="4"/>
  <c r="J252" i="4"/>
  <c r="BF252" i="4" s="1"/>
  <c r="BI251" i="4"/>
  <c r="BH251" i="4"/>
  <c r="BG251" i="4"/>
  <c r="BE251" i="4"/>
  <c r="T251" i="4"/>
  <c r="R251" i="4"/>
  <c r="P251" i="4"/>
  <c r="BK251" i="4"/>
  <c r="J251" i="4"/>
  <c r="BF251" i="4" s="1"/>
  <c r="BI250" i="4"/>
  <c r="BH250" i="4"/>
  <c r="BG250" i="4"/>
  <c r="BE250" i="4"/>
  <c r="T250" i="4"/>
  <c r="R250" i="4"/>
  <c r="P250" i="4"/>
  <c r="BK250" i="4"/>
  <c r="J250" i="4"/>
  <c r="BF250" i="4" s="1"/>
  <c r="BI249" i="4"/>
  <c r="BH249" i="4"/>
  <c r="BG249" i="4"/>
  <c r="BE249" i="4"/>
  <c r="T249" i="4"/>
  <c r="R249" i="4"/>
  <c r="P249" i="4"/>
  <c r="BK249" i="4"/>
  <c r="J249" i="4"/>
  <c r="BF249" i="4" s="1"/>
  <c r="BI248" i="4"/>
  <c r="BH248" i="4"/>
  <c r="BG248" i="4"/>
  <c r="BE248" i="4"/>
  <c r="T248" i="4"/>
  <c r="R248" i="4"/>
  <c r="P248" i="4"/>
  <c r="BK248" i="4"/>
  <c r="J248" i="4"/>
  <c r="BF248" i="4" s="1"/>
  <c r="BI247" i="4"/>
  <c r="BH247" i="4"/>
  <c r="BG247" i="4"/>
  <c r="BE247" i="4"/>
  <c r="T247" i="4"/>
  <c r="R247" i="4"/>
  <c r="P247" i="4"/>
  <c r="BK247" i="4"/>
  <c r="J247" i="4"/>
  <c r="BF247" i="4" s="1"/>
  <c r="BI246" i="4"/>
  <c r="BH246" i="4"/>
  <c r="BG246" i="4"/>
  <c r="BE246" i="4"/>
  <c r="T246" i="4"/>
  <c r="R246" i="4"/>
  <c r="P246" i="4"/>
  <c r="BK246" i="4"/>
  <c r="J246" i="4"/>
  <c r="BF246" i="4" s="1"/>
  <c r="BI245" i="4"/>
  <c r="BH245" i="4"/>
  <c r="BG245" i="4"/>
  <c r="BE245" i="4"/>
  <c r="T245" i="4"/>
  <c r="R245" i="4"/>
  <c r="P245" i="4"/>
  <c r="BK245" i="4"/>
  <c r="J245" i="4"/>
  <c r="BF245" i="4" s="1"/>
  <c r="BI244" i="4"/>
  <c r="BH244" i="4"/>
  <c r="BG244" i="4"/>
  <c r="BE244" i="4"/>
  <c r="T244" i="4"/>
  <c r="R244" i="4"/>
  <c r="P244" i="4"/>
  <c r="BK244" i="4"/>
  <c r="J244" i="4"/>
  <c r="BF244" i="4" s="1"/>
  <c r="BI243" i="4"/>
  <c r="BH243" i="4"/>
  <c r="BG243" i="4"/>
  <c r="BE243" i="4"/>
  <c r="T243" i="4"/>
  <c r="R243" i="4"/>
  <c r="P243" i="4"/>
  <c r="BK243" i="4"/>
  <c r="J243" i="4"/>
  <c r="BF243" i="4" s="1"/>
  <c r="BI242" i="4"/>
  <c r="BH242" i="4"/>
  <c r="BG242" i="4"/>
  <c r="BE242" i="4"/>
  <c r="T242" i="4"/>
  <c r="R242" i="4"/>
  <c r="P242" i="4"/>
  <c r="BK242" i="4"/>
  <c r="J242" i="4"/>
  <c r="BF242" i="4" s="1"/>
  <c r="BI241" i="4"/>
  <c r="BH241" i="4"/>
  <c r="BG241" i="4"/>
  <c r="BE241" i="4"/>
  <c r="T241" i="4"/>
  <c r="R241" i="4"/>
  <c r="R240" i="4" s="1"/>
  <c r="P241" i="4"/>
  <c r="BK241" i="4"/>
  <c r="J241" i="4"/>
  <c r="BF241" i="4" s="1"/>
  <c r="BI239" i="4"/>
  <c r="BH239" i="4"/>
  <c r="BG239" i="4"/>
  <c r="BE239" i="4"/>
  <c r="T239" i="4"/>
  <c r="R239" i="4"/>
  <c r="P239" i="4"/>
  <c r="BK239" i="4"/>
  <c r="J239" i="4"/>
  <c r="BF239" i="4" s="1"/>
  <c r="BI238" i="4"/>
  <c r="BH238" i="4"/>
  <c r="BG238" i="4"/>
  <c r="BE238" i="4"/>
  <c r="T238" i="4"/>
  <c r="R238" i="4"/>
  <c r="P238" i="4"/>
  <c r="BK238" i="4"/>
  <c r="J238" i="4"/>
  <c r="BF238" i="4" s="1"/>
  <c r="BI237" i="4"/>
  <c r="BH237" i="4"/>
  <c r="BG237" i="4"/>
  <c r="BE237" i="4"/>
  <c r="T237" i="4"/>
  <c r="R237" i="4"/>
  <c r="P237" i="4"/>
  <c r="BK237" i="4"/>
  <c r="J237" i="4"/>
  <c r="BF237" i="4" s="1"/>
  <c r="BI236" i="4"/>
  <c r="BH236" i="4"/>
  <c r="BG236" i="4"/>
  <c r="BE236" i="4"/>
  <c r="T236" i="4"/>
  <c r="R236" i="4"/>
  <c r="P236" i="4"/>
  <c r="BK236" i="4"/>
  <c r="J236" i="4"/>
  <c r="BF236" i="4" s="1"/>
  <c r="BI235" i="4"/>
  <c r="BH235" i="4"/>
  <c r="BG235" i="4"/>
  <c r="BE235" i="4"/>
  <c r="T235" i="4"/>
  <c r="T234" i="4" s="1"/>
  <c r="R235" i="4"/>
  <c r="P235" i="4"/>
  <c r="BK235" i="4"/>
  <c r="J235" i="4"/>
  <c r="BF235" i="4" s="1"/>
  <c r="BI233" i="4"/>
  <c r="BH233" i="4"/>
  <c r="BG233" i="4"/>
  <c r="BE233" i="4"/>
  <c r="T233" i="4"/>
  <c r="R233" i="4"/>
  <c r="P233" i="4"/>
  <c r="BK233" i="4"/>
  <c r="J233" i="4"/>
  <c r="BF233" i="4" s="1"/>
  <c r="BI232" i="4"/>
  <c r="BH232" i="4"/>
  <c r="BG232" i="4"/>
  <c r="BE232" i="4"/>
  <c r="T232" i="4"/>
  <c r="R232" i="4"/>
  <c r="P232" i="4"/>
  <c r="BK232" i="4"/>
  <c r="J232" i="4"/>
  <c r="BF232" i="4" s="1"/>
  <c r="BI231" i="4"/>
  <c r="BH231" i="4"/>
  <c r="BG231" i="4"/>
  <c r="BE231" i="4"/>
  <c r="T231" i="4"/>
  <c r="R231" i="4"/>
  <c r="P231" i="4"/>
  <c r="BK231" i="4"/>
  <c r="J231" i="4"/>
  <c r="BF231" i="4" s="1"/>
  <c r="BI230" i="4"/>
  <c r="BH230" i="4"/>
  <c r="BG230" i="4"/>
  <c r="BE230" i="4"/>
  <c r="T230" i="4"/>
  <c r="R230" i="4"/>
  <c r="P230" i="4"/>
  <c r="BK230" i="4"/>
  <c r="J230" i="4"/>
  <c r="BF230" i="4" s="1"/>
  <c r="BI229" i="4"/>
  <c r="BH229" i="4"/>
  <c r="BG229" i="4"/>
  <c r="BE229" i="4"/>
  <c r="T229" i="4"/>
  <c r="R229" i="4"/>
  <c r="P229" i="4"/>
  <c r="BK229" i="4"/>
  <c r="J229" i="4"/>
  <c r="BF229" i="4" s="1"/>
  <c r="BI228" i="4"/>
  <c r="BH228" i="4"/>
  <c r="BG228" i="4"/>
  <c r="BE228" i="4"/>
  <c r="T228" i="4"/>
  <c r="R228" i="4"/>
  <c r="P228" i="4"/>
  <c r="BK228" i="4"/>
  <c r="J228" i="4"/>
  <c r="BF228" i="4" s="1"/>
  <c r="BI227" i="4"/>
  <c r="BH227" i="4"/>
  <c r="BG227" i="4"/>
  <c r="BE227" i="4"/>
  <c r="T227" i="4"/>
  <c r="R227" i="4"/>
  <c r="R226" i="4" s="1"/>
  <c r="P227" i="4"/>
  <c r="BK227" i="4"/>
  <c r="J227" i="4"/>
  <c r="BF227" i="4" s="1"/>
  <c r="BI225" i="4"/>
  <c r="BH225" i="4"/>
  <c r="BG225" i="4"/>
  <c r="BE225" i="4"/>
  <c r="T225" i="4"/>
  <c r="R225" i="4"/>
  <c r="P225" i="4"/>
  <c r="BK225" i="4"/>
  <c r="J225" i="4"/>
  <c r="BF225" i="4" s="1"/>
  <c r="BI223" i="4"/>
  <c r="BH223" i="4"/>
  <c r="BG223" i="4"/>
  <c r="BE223" i="4"/>
  <c r="T223" i="4"/>
  <c r="R223" i="4"/>
  <c r="P223" i="4"/>
  <c r="BK223" i="4"/>
  <c r="J223" i="4"/>
  <c r="BF223" i="4" s="1"/>
  <c r="BI221" i="4"/>
  <c r="BH221" i="4"/>
  <c r="BG221" i="4"/>
  <c r="BE221" i="4"/>
  <c r="T221" i="4"/>
  <c r="R221" i="4"/>
  <c r="P221" i="4"/>
  <c r="BK221" i="4"/>
  <c r="J221" i="4"/>
  <c r="BF221" i="4" s="1"/>
  <c r="BI219" i="4"/>
  <c r="BH219" i="4"/>
  <c r="BG219" i="4"/>
  <c r="BE219" i="4"/>
  <c r="T219" i="4"/>
  <c r="R219" i="4"/>
  <c r="P219" i="4"/>
  <c r="BK219" i="4"/>
  <c r="J219" i="4"/>
  <c r="BF219" i="4" s="1"/>
  <c r="BI214" i="4"/>
  <c r="BH214" i="4"/>
  <c r="BG214" i="4"/>
  <c r="BE214" i="4"/>
  <c r="T214" i="4"/>
  <c r="R214" i="4"/>
  <c r="P214" i="4"/>
  <c r="BK214" i="4"/>
  <c r="J214" i="4"/>
  <c r="BF214" i="4" s="1"/>
  <c r="BI212" i="4"/>
  <c r="BH212" i="4"/>
  <c r="BG212" i="4"/>
  <c r="BE212" i="4"/>
  <c r="T212" i="4"/>
  <c r="R212" i="4"/>
  <c r="P212" i="4"/>
  <c r="BK212" i="4"/>
  <c r="J212" i="4"/>
  <c r="BF212" i="4" s="1"/>
  <c r="BI210" i="4"/>
  <c r="BH210" i="4"/>
  <c r="BG210" i="4"/>
  <c r="BE210" i="4"/>
  <c r="T210" i="4"/>
  <c r="R210" i="4"/>
  <c r="P210" i="4"/>
  <c r="BK210" i="4"/>
  <c r="J210" i="4"/>
  <c r="BF210" i="4" s="1"/>
  <c r="BI208" i="4"/>
  <c r="BH208" i="4"/>
  <c r="BG208" i="4"/>
  <c r="BE208" i="4"/>
  <c r="T208" i="4"/>
  <c r="R208" i="4"/>
  <c r="R207" i="4" s="1"/>
  <c r="P208" i="4"/>
  <c r="BK208" i="4"/>
  <c r="J208" i="4"/>
  <c r="BF208" i="4" s="1"/>
  <c r="BI205" i="4"/>
  <c r="BH205" i="4"/>
  <c r="BG205" i="4"/>
  <c r="BE205" i="4"/>
  <c r="T205" i="4"/>
  <c r="T204" i="4" s="1"/>
  <c r="R205" i="4"/>
  <c r="R204" i="4" s="1"/>
  <c r="P205" i="4"/>
  <c r="P204" i="4" s="1"/>
  <c r="BK205" i="4"/>
  <c r="BK204" i="4" s="1"/>
  <c r="J204" i="4" s="1"/>
  <c r="J63" i="4" s="1"/>
  <c r="J205" i="4"/>
  <c r="BF205" i="4" s="1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T199" i="4" s="1"/>
  <c r="R200" i="4"/>
  <c r="P200" i="4"/>
  <c r="BK200" i="4"/>
  <c r="J200" i="4"/>
  <c r="BF200" i="4" s="1"/>
  <c r="BI198" i="4"/>
  <c r="BH198" i="4"/>
  <c r="BG198" i="4"/>
  <c r="BE198" i="4"/>
  <c r="T198" i="4"/>
  <c r="R198" i="4"/>
  <c r="P198" i="4"/>
  <c r="BK198" i="4"/>
  <c r="J198" i="4"/>
  <c r="BF198" i="4" s="1"/>
  <c r="BI197" i="4"/>
  <c r="BH197" i="4"/>
  <c r="BG197" i="4"/>
  <c r="BE197" i="4"/>
  <c r="T197" i="4"/>
  <c r="R197" i="4"/>
  <c r="P197" i="4"/>
  <c r="BK197" i="4"/>
  <c r="J197" i="4"/>
  <c r="BF197" i="4" s="1"/>
  <c r="BI191" i="4"/>
  <c r="BH191" i="4"/>
  <c r="BG191" i="4"/>
  <c r="BE191" i="4"/>
  <c r="T191" i="4"/>
  <c r="R191" i="4"/>
  <c r="P191" i="4"/>
  <c r="BK191" i="4"/>
  <c r="J191" i="4"/>
  <c r="BF191" i="4" s="1"/>
  <c r="BI189" i="4"/>
  <c r="BH189" i="4"/>
  <c r="BG189" i="4"/>
  <c r="BE189" i="4"/>
  <c r="T189" i="4"/>
  <c r="R189" i="4"/>
  <c r="P189" i="4"/>
  <c r="BK189" i="4"/>
  <c r="J189" i="4"/>
  <c r="BF189" i="4" s="1"/>
  <c r="BI187" i="4"/>
  <c r="BH187" i="4"/>
  <c r="BG187" i="4"/>
  <c r="BE187" i="4"/>
  <c r="T187" i="4"/>
  <c r="R187" i="4"/>
  <c r="P187" i="4"/>
  <c r="BK187" i="4"/>
  <c r="J187" i="4"/>
  <c r="BF187" i="4" s="1"/>
  <c r="BI185" i="4"/>
  <c r="BH185" i="4"/>
  <c r="BG185" i="4"/>
  <c r="BE185" i="4"/>
  <c r="T185" i="4"/>
  <c r="R185" i="4"/>
  <c r="P185" i="4"/>
  <c r="BK185" i="4"/>
  <c r="J185" i="4"/>
  <c r="BF185" i="4" s="1"/>
  <c r="BI183" i="4"/>
  <c r="BH183" i="4"/>
  <c r="BG183" i="4"/>
  <c r="BE183" i="4"/>
  <c r="T183" i="4"/>
  <c r="R183" i="4"/>
  <c r="P183" i="4"/>
  <c r="BK183" i="4"/>
  <c r="J183" i="4"/>
  <c r="BF183" i="4" s="1"/>
  <c r="BI181" i="4"/>
  <c r="BH181" i="4"/>
  <c r="BG181" i="4"/>
  <c r="BE181" i="4"/>
  <c r="T181" i="4"/>
  <c r="R181" i="4"/>
  <c r="P181" i="4"/>
  <c r="BK181" i="4"/>
  <c r="J181" i="4"/>
  <c r="BF181" i="4" s="1"/>
  <c r="BI179" i="4"/>
  <c r="BH179" i="4"/>
  <c r="BG179" i="4"/>
  <c r="BE179" i="4"/>
  <c r="T179" i="4"/>
  <c r="R179" i="4"/>
  <c r="P179" i="4"/>
  <c r="BK179" i="4"/>
  <c r="J179" i="4"/>
  <c r="BF179" i="4" s="1"/>
  <c r="BI177" i="4"/>
  <c r="BH177" i="4"/>
  <c r="BG177" i="4"/>
  <c r="BE177" i="4"/>
  <c r="T177" i="4"/>
  <c r="R177" i="4"/>
  <c r="P177" i="4"/>
  <c r="BK177" i="4"/>
  <c r="J177" i="4"/>
  <c r="BF177" i="4" s="1"/>
  <c r="BI174" i="4"/>
  <c r="BH174" i="4"/>
  <c r="BG174" i="4"/>
  <c r="BE174" i="4"/>
  <c r="T174" i="4"/>
  <c r="R174" i="4"/>
  <c r="P174" i="4"/>
  <c r="BK174" i="4"/>
  <c r="J174" i="4"/>
  <c r="BF174" i="4" s="1"/>
  <c r="BI172" i="4"/>
  <c r="BH172" i="4"/>
  <c r="BG172" i="4"/>
  <c r="BE172" i="4"/>
  <c r="T172" i="4"/>
  <c r="R172" i="4"/>
  <c r="P172" i="4"/>
  <c r="BK172" i="4"/>
  <c r="J172" i="4"/>
  <c r="BF172" i="4" s="1"/>
  <c r="BI170" i="4"/>
  <c r="BH170" i="4"/>
  <c r="BG170" i="4"/>
  <c r="BE170" i="4"/>
  <c r="T170" i="4"/>
  <c r="R170" i="4"/>
  <c r="P170" i="4"/>
  <c r="BK170" i="4"/>
  <c r="J170" i="4"/>
  <c r="BF170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6" i="4"/>
  <c r="BH166" i="4"/>
  <c r="BG166" i="4"/>
  <c r="BE166" i="4"/>
  <c r="T166" i="4"/>
  <c r="R166" i="4"/>
  <c r="P166" i="4"/>
  <c r="BK166" i="4"/>
  <c r="J166" i="4"/>
  <c r="BF166" i="4" s="1"/>
  <c r="BI164" i="4"/>
  <c r="BH164" i="4"/>
  <c r="BG164" i="4"/>
  <c r="BE164" i="4"/>
  <c r="T164" i="4"/>
  <c r="R164" i="4"/>
  <c r="P164" i="4"/>
  <c r="BK164" i="4"/>
  <c r="J164" i="4"/>
  <c r="BF164" i="4" s="1"/>
  <c r="BI162" i="4"/>
  <c r="BH162" i="4"/>
  <c r="BG162" i="4"/>
  <c r="BE162" i="4"/>
  <c r="T162" i="4"/>
  <c r="R162" i="4"/>
  <c r="P162" i="4"/>
  <c r="BK162" i="4"/>
  <c r="J162" i="4"/>
  <c r="BF162" i="4" s="1"/>
  <c r="BI160" i="4"/>
  <c r="BH160" i="4"/>
  <c r="BG160" i="4"/>
  <c r="BE160" i="4"/>
  <c r="T160" i="4"/>
  <c r="R160" i="4"/>
  <c r="R159" i="4" s="1"/>
  <c r="P160" i="4"/>
  <c r="BK160" i="4"/>
  <c r="J160" i="4"/>
  <c r="BF160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3" i="4"/>
  <c r="BH153" i="4"/>
  <c r="BG153" i="4"/>
  <c r="BE153" i="4"/>
  <c r="T153" i="4"/>
  <c r="R153" i="4"/>
  <c r="P153" i="4"/>
  <c r="BK153" i="4"/>
  <c r="J153" i="4"/>
  <c r="BF153" i="4" s="1"/>
  <c r="BI151" i="4"/>
  <c r="BH151" i="4"/>
  <c r="BG151" i="4"/>
  <c r="BE151" i="4"/>
  <c r="T151" i="4"/>
  <c r="R151" i="4"/>
  <c r="P151" i="4"/>
  <c r="BK151" i="4"/>
  <c r="J151" i="4"/>
  <c r="BF151" i="4" s="1"/>
  <c r="BI149" i="4"/>
  <c r="BH149" i="4"/>
  <c r="BG149" i="4"/>
  <c r="BE149" i="4"/>
  <c r="T149" i="4"/>
  <c r="R149" i="4"/>
  <c r="P149" i="4"/>
  <c r="BK149" i="4"/>
  <c r="J149" i="4"/>
  <c r="BF149" i="4" s="1"/>
  <c r="BI147" i="4"/>
  <c r="BH147" i="4"/>
  <c r="BG147" i="4"/>
  <c r="BE147" i="4"/>
  <c r="T147" i="4"/>
  <c r="R147" i="4"/>
  <c r="P147" i="4"/>
  <c r="BK147" i="4"/>
  <c r="J147" i="4"/>
  <c r="BF147" i="4" s="1"/>
  <c r="BI145" i="4"/>
  <c r="BH145" i="4"/>
  <c r="BG145" i="4"/>
  <c r="BE145" i="4"/>
  <c r="T145" i="4"/>
  <c r="R145" i="4"/>
  <c r="P145" i="4"/>
  <c r="BK145" i="4"/>
  <c r="J145" i="4"/>
  <c r="BF145" i="4" s="1"/>
  <c r="BI143" i="4"/>
  <c r="BH143" i="4"/>
  <c r="BG143" i="4"/>
  <c r="BE143" i="4"/>
  <c r="T143" i="4"/>
  <c r="R143" i="4"/>
  <c r="P143" i="4"/>
  <c r="BK143" i="4"/>
  <c r="J143" i="4"/>
  <c r="BF143" i="4" s="1"/>
  <c r="BI141" i="4"/>
  <c r="BH141" i="4"/>
  <c r="BG141" i="4"/>
  <c r="BE141" i="4"/>
  <c r="T141" i="4"/>
  <c r="R141" i="4"/>
  <c r="P141" i="4"/>
  <c r="BK141" i="4"/>
  <c r="J141" i="4"/>
  <c r="BF141" i="4" s="1"/>
  <c r="BI139" i="4"/>
  <c r="BH139" i="4"/>
  <c r="BG139" i="4"/>
  <c r="BE139" i="4"/>
  <c r="T139" i="4"/>
  <c r="R139" i="4"/>
  <c r="P139" i="4"/>
  <c r="BK139" i="4"/>
  <c r="J139" i="4"/>
  <c r="BF139" i="4" s="1"/>
  <c r="BI137" i="4"/>
  <c r="BH137" i="4"/>
  <c r="BG137" i="4"/>
  <c r="BE137" i="4"/>
  <c r="T137" i="4"/>
  <c r="R137" i="4"/>
  <c r="P137" i="4"/>
  <c r="BK137" i="4"/>
  <c r="J137" i="4"/>
  <c r="BF137" i="4" s="1"/>
  <c r="BI133" i="4"/>
  <c r="BH133" i="4"/>
  <c r="BG133" i="4"/>
  <c r="BE133" i="4"/>
  <c r="T133" i="4"/>
  <c r="R133" i="4"/>
  <c r="P133" i="4"/>
  <c r="BK133" i="4"/>
  <c r="J133" i="4"/>
  <c r="BF133" i="4" s="1"/>
  <c r="BI131" i="4"/>
  <c r="BH131" i="4"/>
  <c r="BG131" i="4"/>
  <c r="BE131" i="4"/>
  <c r="T131" i="4"/>
  <c r="R131" i="4"/>
  <c r="P131" i="4"/>
  <c r="BK131" i="4"/>
  <c r="J131" i="4"/>
  <c r="BF131" i="4" s="1"/>
  <c r="BI129" i="4"/>
  <c r="BH129" i="4"/>
  <c r="BG129" i="4"/>
  <c r="BE129" i="4"/>
  <c r="T129" i="4"/>
  <c r="R129" i="4"/>
  <c r="P129" i="4"/>
  <c r="BK129" i="4"/>
  <c r="J129" i="4"/>
  <c r="BF129" i="4" s="1"/>
  <c r="BI127" i="4"/>
  <c r="BH127" i="4"/>
  <c r="BG127" i="4"/>
  <c r="BE127" i="4"/>
  <c r="T127" i="4"/>
  <c r="R127" i="4"/>
  <c r="P127" i="4"/>
  <c r="BK127" i="4"/>
  <c r="J127" i="4"/>
  <c r="BF127" i="4" s="1"/>
  <c r="BI123" i="4"/>
  <c r="BH123" i="4"/>
  <c r="BG123" i="4"/>
  <c r="BE123" i="4"/>
  <c r="T123" i="4"/>
  <c r="R123" i="4"/>
  <c r="R122" i="4" s="1"/>
  <c r="P123" i="4"/>
  <c r="BK123" i="4"/>
  <c r="J123" i="4"/>
  <c r="BF123" i="4" s="1"/>
  <c r="BI120" i="4"/>
  <c r="BH120" i="4"/>
  <c r="BG120" i="4"/>
  <c r="BE120" i="4"/>
  <c r="T120" i="4"/>
  <c r="T119" i="4" s="1"/>
  <c r="R120" i="4"/>
  <c r="R119" i="4" s="1"/>
  <c r="P120" i="4"/>
  <c r="P119" i="4" s="1"/>
  <c r="BK120" i="4"/>
  <c r="BK119" i="4" s="1"/>
  <c r="J119" i="4" s="1"/>
  <c r="J59" i="4" s="1"/>
  <c r="J120" i="4"/>
  <c r="BF120" i="4" s="1"/>
  <c r="BI117" i="4"/>
  <c r="BH117" i="4"/>
  <c r="BG117" i="4"/>
  <c r="BE117" i="4"/>
  <c r="T117" i="4"/>
  <c r="R117" i="4"/>
  <c r="P117" i="4"/>
  <c r="BK117" i="4"/>
  <c r="J117" i="4"/>
  <c r="BF117" i="4" s="1"/>
  <c r="BI115" i="4"/>
  <c r="BH115" i="4"/>
  <c r="BG115" i="4"/>
  <c r="BE115" i="4"/>
  <c r="T115" i="4"/>
  <c r="R115" i="4"/>
  <c r="P115" i="4"/>
  <c r="BK115" i="4"/>
  <c r="J115" i="4"/>
  <c r="BF115" i="4" s="1"/>
  <c r="BI113" i="4"/>
  <c r="BH113" i="4"/>
  <c r="BG113" i="4"/>
  <c r="BE113" i="4"/>
  <c r="T113" i="4"/>
  <c r="R113" i="4"/>
  <c r="P113" i="4"/>
  <c r="BK113" i="4"/>
  <c r="J113" i="4"/>
  <c r="BF113" i="4" s="1"/>
  <c r="BI109" i="4"/>
  <c r="F34" i="4" s="1"/>
  <c r="BD54" i="1" s="1"/>
  <c r="BH109" i="4"/>
  <c r="BG109" i="4"/>
  <c r="BE109" i="4"/>
  <c r="T109" i="4"/>
  <c r="T108" i="4" s="1"/>
  <c r="R109" i="4"/>
  <c r="P109" i="4"/>
  <c r="BK109" i="4"/>
  <c r="J109" i="4"/>
  <c r="BF109" i="4" s="1"/>
  <c r="J102" i="4"/>
  <c r="F102" i="4"/>
  <c r="F100" i="4"/>
  <c r="E98" i="4"/>
  <c r="J51" i="4"/>
  <c r="F51" i="4"/>
  <c r="F49" i="4"/>
  <c r="E47" i="4"/>
  <c r="J18" i="4"/>
  <c r="E18" i="4"/>
  <c r="F103" i="4" s="1"/>
  <c r="J17" i="4"/>
  <c r="J12" i="4"/>
  <c r="J49" i="4" s="1"/>
  <c r="E7" i="4"/>
  <c r="E96" i="4" s="1"/>
  <c r="AY53" i="1"/>
  <c r="AX53" i="1"/>
  <c r="BI1118" i="3"/>
  <c r="BH1118" i="3"/>
  <c r="BG1118" i="3"/>
  <c r="BE1118" i="3"/>
  <c r="T1118" i="3"/>
  <c r="T1117" i="3" s="1"/>
  <c r="T1116" i="3" s="1"/>
  <c r="R1118" i="3"/>
  <c r="R1117" i="3" s="1"/>
  <c r="R1116" i="3" s="1"/>
  <c r="P1118" i="3"/>
  <c r="P1117" i="3" s="1"/>
  <c r="P1116" i="3" s="1"/>
  <c r="BK1118" i="3"/>
  <c r="BK1117" i="3" s="1"/>
  <c r="J1118" i="3"/>
  <c r="BF1118" i="3" s="1"/>
  <c r="BI1115" i="3"/>
  <c r="BH1115" i="3"/>
  <c r="BG1115" i="3"/>
  <c r="BE1115" i="3"/>
  <c r="T1115" i="3"/>
  <c r="R1115" i="3"/>
  <c r="P1115" i="3"/>
  <c r="BK1115" i="3"/>
  <c r="J1115" i="3"/>
  <c r="BF1115" i="3" s="1"/>
  <c r="BI1114" i="3"/>
  <c r="BH1114" i="3"/>
  <c r="BG1114" i="3"/>
  <c r="BE1114" i="3"/>
  <c r="T1114" i="3"/>
  <c r="R1114" i="3"/>
  <c r="R1113" i="3" s="1"/>
  <c r="R1112" i="3" s="1"/>
  <c r="P1114" i="3"/>
  <c r="P1113" i="3" s="1"/>
  <c r="P1112" i="3" s="1"/>
  <c r="BK1114" i="3"/>
  <c r="J1114" i="3"/>
  <c r="BF1114" i="3" s="1"/>
  <c r="BI1110" i="3"/>
  <c r="BH1110" i="3"/>
  <c r="BG1110" i="3"/>
  <c r="BE1110" i="3"/>
  <c r="T1110" i="3"/>
  <c r="R1110" i="3"/>
  <c r="P1110" i="3"/>
  <c r="BK1110" i="3"/>
  <c r="J1110" i="3"/>
  <c r="BF1110" i="3" s="1"/>
  <c r="BI1095" i="3"/>
  <c r="BH1095" i="3"/>
  <c r="BG1095" i="3"/>
  <c r="BE1095" i="3"/>
  <c r="T1095" i="3"/>
  <c r="R1095" i="3"/>
  <c r="P1095" i="3"/>
  <c r="BK1095" i="3"/>
  <c r="J1095" i="3"/>
  <c r="BF1095" i="3" s="1"/>
  <c r="BI1093" i="3"/>
  <c r="BH1093" i="3"/>
  <c r="BG1093" i="3"/>
  <c r="BE1093" i="3"/>
  <c r="T1093" i="3"/>
  <c r="R1093" i="3"/>
  <c r="P1093" i="3"/>
  <c r="BK1093" i="3"/>
  <c r="BK1092" i="3" s="1"/>
  <c r="J1092" i="3" s="1"/>
  <c r="J89" i="3" s="1"/>
  <c r="J1093" i="3"/>
  <c r="BF1093" i="3" s="1"/>
  <c r="BI1068" i="3"/>
  <c r="BH1068" i="3"/>
  <c r="BG1068" i="3"/>
  <c r="BE1068" i="3"/>
  <c r="T1068" i="3"/>
  <c r="R1068" i="3"/>
  <c r="P1068" i="3"/>
  <c r="BK1068" i="3"/>
  <c r="J1068" i="3"/>
  <c r="BF1068" i="3" s="1"/>
  <c r="BI1066" i="3"/>
  <c r="BH1066" i="3"/>
  <c r="BG1066" i="3"/>
  <c r="BE1066" i="3"/>
  <c r="T1066" i="3"/>
  <c r="R1066" i="3"/>
  <c r="P1066" i="3"/>
  <c r="BK1066" i="3"/>
  <c r="J1066" i="3"/>
  <c r="BF1066" i="3" s="1"/>
  <c r="BI1064" i="3"/>
  <c r="BH1064" i="3"/>
  <c r="BG1064" i="3"/>
  <c r="BE1064" i="3"/>
  <c r="T1064" i="3"/>
  <c r="R1064" i="3"/>
  <c r="P1064" i="3"/>
  <c r="BK1064" i="3"/>
  <c r="J1064" i="3"/>
  <c r="BF1064" i="3" s="1"/>
  <c r="BI1060" i="3"/>
  <c r="BH1060" i="3"/>
  <c r="BG1060" i="3"/>
  <c r="BE1060" i="3"/>
  <c r="T1060" i="3"/>
  <c r="R1060" i="3"/>
  <c r="P1060" i="3"/>
  <c r="BK1060" i="3"/>
  <c r="J1060" i="3"/>
  <c r="BF1060" i="3" s="1"/>
  <c r="BI1049" i="3"/>
  <c r="BH1049" i="3"/>
  <c r="BG1049" i="3"/>
  <c r="BE1049" i="3"/>
  <c r="T1049" i="3"/>
  <c r="R1049" i="3"/>
  <c r="P1049" i="3"/>
  <c r="BK1049" i="3"/>
  <c r="J1049" i="3"/>
  <c r="BF1049" i="3" s="1"/>
  <c r="BI1033" i="3"/>
  <c r="BH1033" i="3"/>
  <c r="BG1033" i="3"/>
  <c r="BE1033" i="3"/>
  <c r="T1033" i="3"/>
  <c r="R1033" i="3"/>
  <c r="P1033" i="3"/>
  <c r="BK1033" i="3"/>
  <c r="J1033" i="3"/>
  <c r="BF1033" i="3" s="1"/>
  <c r="BI1031" i="3"/>
  <c r="BH1031" i="3"/>
  <c r="BG1031" i="3"/>
  <c r="BE1031" i="3"/>
  <c r="T1031" i="3"/>
  <c r="R1031" i="3"/>
  <c r="P1031" i="3"/>
  <c r="BK1031" i="3"/>
  <c r="BK1030" i="3" s="1"/>
  <c r="J1030" i="3" s="1"/>
  <c r="J88" i="3" s="1"/>
  <c r="J1031" i="3"/>
  <c r="BF1031" i="3" s="1"/>
  <c r="BI1029" i="3"/>
  <c r="BH1029" i="3"/>
  <c r="BG1029" i="3"/>
  <c r="BE1029" i="3"/>
  <c r="T1029" i="3"/>
  <c r="R1029" i="3"/>
  <c r="P1029" i="3"/>
  <c r="BK1029" i="3"/>
  <c r="J1029" i="3"/>
  <c r="BF1029" i="3" s="1"/>
  <c r="BI1024" i="3"/>
  <c r="BH1024" i="3"/>
  <c r="BG1024" i="3"/>
  <c r="BE1024" i="3"/>
  <c r="T1024" i="3"/>
  <c r="R1024" i="3"/>
  <c r="P1024" i="3"/>
  <c r="BK1024" i="3"/>
  <c r="J1024" i="3"/>
  <c r="BF1024" i="3" s="1"/>
  <c r="BI1020" i="3"/>
  <c r="BH1020" i="3"/>
  <c r="BG1020" i="3"/>
  <c r="BE1020" i="3"/>
  <c r="T1020" i="3"/>
  <c r="R1020" i="3"/>
  <c r="P1020" i="3"/>
  <c r="BK1020" i="3"/>
  <c r="J1020" i="3"/>
  <c r="BF1020" i="3" s="1"/>
  <c r="BI1018" i="3"/>
  <c r="BH1018" i="3"/>
  <c r="BG1018" i="3"/>
  <c r="BE1018" i="3"/>
  <c r="T1018" i="3"/>
  <c r="R1018" i="3"/>
  <c r="P1018" i="3"/>
  <c r="BK1018" i="3"/>
  <c r="J1018" i="3"/>
  <c r="BF1018" i="3" s="1"/>
  <c r="BI1014" i="3"/>
  <c r="BH1014" i="3"/>
  <c r="BG1014" i="3"/>
  <c r="BE1014" i="3"/>
  <c r="T1014" i="3"/>
  <c r="R1014" i="3"/>
  <c r="P1014" i="3"/>
  <c r="BK1014" i="3"/>
  <c r="J1014" i="3"/>
  <c r="BF1014" i="3" s="1"/>
  <c r="BI1012" i="3"/>
  <c r="BH1012" i="3"/>
  <c r="BG1012" i="3"/>
  <c r="BE1012" i="3"/>
  <c r="T1012" i="3"/>
  <c r="R1012" i="3"/>
  <c r="P1012" i="3"/>
  <c r="BK1012" i="3"/>
  <c r="J1012" i="3"/>
  <c r="BF1012" i="3" s="1"/>
  <c r="BI1010" i="3"/>
  <c r="BH1010" i="3"/>
  <c r="BG1010" i="3"/>
  <c r="BE1010" i="3"/>
  <c r="T1010" i="3"/>
  <c r="R1010" i="3"/>
  <c r="P1010" i="3"/>
  <c r="BK1010" i="3"/>
  <c r="J1010" i="3"/>
  <c r="BF1010" i="3" s="1"/>
  <c r="BI1008" i="3"/>
  <c r="BH1008" i="3"/>
  <c r="BG1008" i="3"/>
  <c r="BE1008" i="3"/>
  <c r="T1008" i="3"/>
  <c r="R1008" i="3"/>
  <c r="P1008" i="3"/>
  <c r="BK1008" i="3"/>
  <c r="J1008" i="3"/>
  <c r="BF1008" i="3" s="1"/>
  <c r="BI1002" i="3"/>
  <c r="BH1002" i="3"/>
  <c r="BG1002" i="3"/>
  <c r="BE1002" i="3"/>
  <c r="T1002" i="3"/>
  <c r="R1002" i="3"/>
  <c r="R1001" i="3" s="1"/>
  <c r="P1002" i="3"/>
  <c r="BK1002" i="3"/>
  <c r="J1002" i="3"/>
  <c r="BF1002" i="3" s="1"/>
  <c r="BI1000" i="3"/>
  <c r="BH1000" i="3"/>
  <c r="BG1000" i="3"/>
  <c r="BE1000" i="3"/>
  <c r="T1000" i="3"/>
  <c r="R1000" i="3"/>
  <c r="P1000" i="3"/>
  <c r="BK1000" i="3"/>
  <c r="J1000" i="3"/>
  <c r="BF1000" i="3" s="1"/>
  <c r="BI998" i="3"/>
  <c r="BH998" i="3"/>
  <c r="BG998" i="3"/>
  <c r="BE998" i="3"/>
  <c r="T998" i="3"/>
  <c r="R998" i="3"/>
  <c r="P998" i="3"/>
  <c r="BK998" i="3"/>
  <c r="J998" i="3"/>
  <c r="BF998" i="3" s="1"/>
  <c r="BI996" i="3"/>
  <c r="BH996" i="3"/>
  <c r="BG996" i="3"/>
  <c r="BE996" i="3"/>
  <c r="T996" i="3"/>
  <c r="R996" i="3"/>
  <c r="P996" i="3"/>
  <c r="BK996" i="3"/>
  <c r="J996" i="3"/>
  <c r="BF996" i="3" s="1"/>
  <c r="BI994" i="3"/>
  <c r="BH994" i="3"/>
  <c r="BG994" i="3"/>
  <c r="BE994" i="3"/>
  <c r="T994" i="3"/>
  <c r="R994" i="3"/>
  <c r="P994" i="3"/>
  <c r="BK994" i="3"/>
  <c r="J994" i="3"/>
  <c r="BF994" i="3" s="1"/>
  <c r="BI991" i="3"/>
  <c r="BH991" i="3"/>
  <c r="BG991" i="3"/>
  <c r="BE991" i="3"/>
  <c r="T991" i="3"/>
  <c r="R991" i="3"/>
  <c r="P991" i="3"/>
  <c r="BK991" i="3"/>
  <c r="J991" i="3"/>
  <c r="BF991" i="3" s="1"/>
  <c r="BI989" i="3"/>
  <c r="BH989" i="3"/>
  <c r="BG989" i="3"/>
  <c r="BE989" i="3"/>
  <c r="T989" i="3"/>
  <c r="R989" i="3"/>
  <c r="P989" i="3"/>
  <c r="BK989" i="3"/>
  <c r="J989" i="3"/>
  <c r="BF989" i="3" s="1"/>
  <c r="BI980" i="3"/>
  <c r="BH980" i="3"/>
  <c r="BG980" i="3"/>
  <c r="BE980" i="3"/>
  <c r="T980" i="3"/>
  <c r="R980" i="3"/>
  <c r="R979" i="3" s="1"/>
  <c r="P980" i="3"/>
  <c r="BK980" i="3"/>
  <c r="J980" i="3"/>
  <c r="BF980" i="3" s="1"/>
  <c r="BI978" i="3"/>
  <c r="BH978" i="3"/>
  <c r="BG978" i="3"/>
  <c r="BE978" i="3"/>
  <c r="T978" i="3"/>
  <c r="R978" i="3"/>
  <c r="P978" i="3"/>
  <c r="BK978" i="3"/>
  <c r="J978" i="3"/>
  <c r="BF978" i="3" s="1"/>
  <c r="BI976" i="3"/>
  <c r="BH976" i="3"/>
  <c r="BG976" i="3"/>
  <c r="BE976" i="3"/>
  <c r="T976" i="3"/>
  <c r="R976" i="3"/>
  <c r="P976" i="3"/>
  <c r="BK976" i="3"/>
  <c r="J976" i="3"/>
  <c r="BF976" i="3" s="1"/>
  <c r="BI973" i="3"/>
  <c r="BH973" i="3"/>
  <c r="BG973" i="3"/>
  <c r="BE973" i="3"/>
  <c r="T973" i="3"/>
  <c r="R973" i="3"/>
  <c r="P973" i="3"/>
  <c r="BK973" i="3"/>
  <c r="J973" i="3"/>
  <c r="BF973" i="3" s="1"/>
  <c r="BI968" i="3"/>
  <c r="BH968" i="3"/>
  <c r="BG968" i="3"/>
  <c r="BE968" i="3"/>
  <c r="T968" i="3"/>
  <c r="R968" i="3"/>
  <c r="P968" i="3"/>
  <c r="BK968" i="3"/>
  <c r="J968" i="3"/>
  <c r="BF968" i="3" s="1"/>
  <c r="BI966" i="3"/>
  <c r="BH966" i="3"/>
  <c r="BG966" i="3"/>
  <c r="BE966" i="3"/>
  <c r="T966" i="3"/>
  <c r="R966" i="3"/>
  <c r="P966" i="3"/>
  <c r="BK966" i="3"/>
  <c r="J966" i="3"/>
  <c r="BF966" i="3" s="1"/>
  <c r="BI964" i="3"/>
  <c r="BH964" i="3"/>
  <c r="BG964" i="3"/>
  <c r="BE964" i="3"/>
  <c r="T964" i="3"/>
  <c r="R964" i="3"/>
  <c r="P964" i="3"/>
  <c r="BK964" i="3"/>
  <c r="J964" i="3"/>
  <c r="BF964" i="3" s="1"/>
  <c r="BI962" i="3"/>
  <c r="BH962" i="3"/>
  <c r="BG962" i="3"/>
  <c r="BE962" i="3"/>
  <c r="T962" i="3"/>
  <c r="R962" i="3"/>
  <c r="P962" i="3"/>
  <c r="BK962" i="3"/>
  <c r="J962" i="3"/>
  <c r="BF962" i="3" s="1"/>
  <c r="BI960" i="3"/>
  <c r="BH960" i="3"/>
  <c r="BG960" i="3"/>
  <c r="BE960" i="3"/>
  <c r="T960" i="3"/>
  <c r="R960" i="3"/>
  <c r="P960" i="3"/>
  <c r="BK960" i="3"/>
  <c r="J960" i="3"/>
  <c r="BF960" i="3" s="1"/>
  <c r="BI954" i="3"/>
  <c r="BH954" i="3"/>
  <c r="BG954" i="3"/>
  <c r="BE954" i="3"/>
  <c r="T954" i="3"/>
  <c r="R954" i="3"/>
  <c r="P954" i="3"/>
  <c r="BK954" i="3"/>
  <c r="J954" i="3"/>
  <c r="BF954" i="3" s="1"/>
  <c r="BI952" i="3"/>
  <c r="BH952" i="3"/>
  <c r="BG952" i="3"/>
  <c r="BE952" i="3"/>
  <c r="T952" i="3"/>
  <c r="R952" i="3"/>
  <c r="P952" i="3"/>
  <c r="BK952" i="3"/>
  <c r="J952" i="3"/>
  <c r="BF952" i="3" s="1"/>
  <c r="BI949" i="3"/>
  <c r="BH949" i="3"/>
  <c r="BG949" i="3"/>
  <c r="BE949" i="3"/>
  <c r="T949" i="3"/>
  <c r="R949" i="3"/>
  <c r="R948" i="3" s="1"/>
  <c r="P949" i="3"/>
  <c r="BK949" i="3"/>
  <c r="J949" i="3"/>
  <c r="BF949" i="3" s="1"/>
  <c r="BI947" i="3"/>
  <c r="BH947" i="3"/>
  <c r="BG947" i="3"/>
  <c r="BE947" i="3"/>
  <c r="T947" i="3"/>
  <c r="R947" i="3"/>
  <c r="P947" i="3"/>
  <c r="BK947" i="3"/>
  <c r="J947" i="3"/>
  <c r="BF947" i="3" s="1"/>
  <c r="BI946" i="3"/>
  <c r="BH946" i="3"/>
  <c r="BG946" i="3"/>
  <c r="BE946" i="3"/>
  <c r="T946" i="3"/>
  <c r="R946" i="3"/>
  <c r="P946" i="3"/>
  <c r="BK946" i="3"/>
  <c r="J946" i="3"/>
  <c r="BF946" i="3" s="1"/>
  <c r="BI945" i="3"/>
  <c r="BH945" i="3"/>
  <c r="BG945" i="3"/>
  <c r="BE945" i="3"/>
  <c r="T945" i="3"/>
  <c r="R945" i="3"/>
  <c r="P945" i="3"/>
  <c r="BK945" i="3"/>
  <c r="J945" i="3"/>
  <c r="BF945" i="3" s="1"/>
  <c r="BI944" i="3"/>
  <c r="BH944" i="3"/>
  <c r="BG944" i="3"/>
  <c r="BE944" i="3"/>
  <c r="T944" i="3"/>
  <c r="R944" i="3"/>
  <c r="P944" i="3"/>
  <c r="BK944" i="3"/>
  <c r="J944" i="3"/>
  <c r="BF944" i="3" s="1"/>
  <c r="BI943" i="3"/>
  <c r="BH943" i="3"/>
  <c r="BG943" i="3"/>
  <c r="BE943" i="3"/>
  <c r="T943" i="3"/>
  <c r="R943" i="3"/>
  <c r="P943" i="3"/>
  <c r="BK943" i="3"/>
  <c r="BK942" i="3" s="1"/>
  <c r="J942" i="3" s="1"/>
  <c r="J84" i="3" s="1"/>
  <c r="J943" i="3"/>
  <c r="BF943" i="3" s="1"/>
  <c r="BI941" i="3"/>
  <c r="BH941" i="3"/>
  <c r="BG941" i="3"/>
  <c r="BE941" i="3"/>
  <c r="T941" i="3"/>
  <c r="R941" i="3"/>
  <c r="P941" i="3"/>
  <c r="BK941" i="3"/>
  <c r="J941" i="3"/>
  <c r="BF941" i="3" s="1"/>
  <c r="BI940" i="3"/>
  <c r="BH940" i="3"/>
  <c r="BG940" i="3"/>
  <c r="BE940" i="3"/>
  <c r="T940" i="3"/>
  <c r="R940" i="3"/>
  <c r="P940" i="3"/>
  <c r="BK940" i="3"/>
  <c r="J940" i="3"/>
  <c r="BF940" i="3" s="1"/>
  <c r="BI939" i="3"/>
  <c r="BH939" i="3"/>
  <c r="BG939" i="3"/>
  <c r="BE939" i="3"/>
  <c r="T939" i="3"/>
  <c r="R939" i="3"/>
  <c r="P939" i="3"/>
  <c r="BK939" i="3"/>
  <c r="J939" i="3"/>
  <c r="BF939" i="3" s="1"/>
  <c r="BI938" i="3"/>
  <c r="BH938" i="3"/>
  <c r="BG938" i="3"/>
  <c r="BE938" i="3"/>
  <c r="T938" i="3"/>
  <c r="R938" i="3"/>
  <c r="P938" i="3"/>
  <c r="BK938" i="3"/>
  <c r="J938" i="3"/>
  <c r="BF938" i="3" s="1"/>
  <c r="BI936" i="3"/>
  <c r="BH936" i="3"/>
  <c r="BG936" i="3"/>
  <c r="BE936" i="3"/>
  <c r="T936" i="3"/>
  <c r="R936" i="3"/>
  <c r="P936" i="3"/>
  <c r="BK936" i="3"/>
  <c r="J936" i="3"/>
  <c r="BF936" i="3" s="1"/>
  <c r="BI935" i="3"/>
  <c r="BH935" i="3"/>
  <c r="BG935" i="3"/>
  <c r="BE935" i="3"/>
  <c r="T935" i="3"/>
  <c r="R935" i="3"/>
  <c r="P935" i="3"/>
  <c r="BK935" i="3"/>
  <c r="J935" i="3"/>
  <c r="BF935" i="3" s="1"/>
  <c r="BI934" i="3"/>
  <c r="BH934" i="3"/>
  <c r="BG934" i="3"/>
  <c r="BE934" i="3"/>
  <c r="T934" i="3"/>
  <c r="R934" i="3"/>
  <c r="P934" i="3"/>
  <c r="BK934" i="3"/>
  <c r="J934" i="3"/>
  <c r="BF934" i="3" s="1"/>
  <c r="BI933" i="3"/>
  <c r="BH933" i="3"/>
  <c r="BG933" i="3"/>
  <c r="BE933" i="3"/>
  <c r="T933" i="3"/>
  <c r="R933" i="3"/>
  <c r="P933" i="3"/>
  <c r="BK933" i="3"/>
  <c r="J933" i="3"/>
  <c r="BF933" i="3" s="1"/>
  <c r="BI932" i="3"/>
  <c r="BH932" i="3"/>
  <c r="BG932" i="3"/>
  <c r="BE932" i="3"/>
  <c r="T932" i="3"/>
  <c r="R932" i="3"/>
  <c r="P932" i="3"/>
  <c r="BK932" i="3"/>
  <c r="J932" i="3"/>
  <c r="BF932" i="3" s="1"/>
  <c r="BI931" i="3"/>
  <c r="BH931" i="3"/>
  <c r="BG931" i="3"/>
  <c r="BE931" i="3"/>
  <c r="T931" i="3"/>
  <c r="R931" i="3"/>
  <c r="P931" i="3"/>
  <c r="BK931" i="3"/>
  <c r="J931" i="3"/>
  <c r="BF931" i="3" s="1"/>
  <c r="BI930" i="3"/>
  <c r="BH930" i="3"/>
  <c r="BG930" i="3"/>
  <c r="BE930" i="3"/>
  <c r="T930" i="3"/>
  <c r="R930" i="3"/>
  <c r="P930" i="3"/>
  <c r="BK930" i="3"/>
  <c r="J930" i="3"/>
  <c r="BF930" i="3" s="1"/>
  <c r="BI929" i="3"/>
  <c r="BH929" i="3"/>
  <c r="BG929" i="3"/>
  <c r="BE929" i="3"/>
  <c r="T929" i="3"/>
  <c r="R929" i="3"/>
  <c r="P929" i="3"/>
  <c r="BK929" i="3"/>
  <c r="J929" i="3"/>
  <c r="BF929" i="3" s="1"/>
  <c r="BI927" i="3"/>
  <c r="BH927" i="3"/>
  <c r="BG927" i="3"/>
  <c r="BE927" i="3"/>
  <c r="T927" i="3"/>
  <c r="R927" i="3"/>
  <c r="P927" i="3"/>
  <c r="BK927" i="3"/>
  <c r="J927" i="3"/>
  <c r="BF927" i="3" s="1"/>
  <c r="BI926" i="3"/>
  <c r="BH926" i="3"/>
  <c r="BG926" i="3"/>
  <c r="BE926" i="3"/>
  <c r="T926" i="3"/>
  <c r="R926" i="3"/>
  <c r="P926" i="3"/>
  <c r="BK926" i="3"/>
  <c r="J926" i="3"/>
  <c r="BF926" i="3" s="1"/>
  <c r="BI925" i="3"/>
  <c r="BH925" i="3"/>
  <c r="BG925" i="3"/>
  <c r="BE925" i="3"/>
  <c r="T925" i="3"/>
  <c r="R925" i="3"/>
  <c r="P925" i="3"/>
  <c r="BK925" i="3"/>
  <c r="J925" i="3"/>
  <c r="BF925" i="3" s="1"/>
  <c r="BI924" i="3"/>
  <c r="BH924" i="3"/>
  <c r="BG924" i="3"/>
  <c r="BE924" i="3"/>
  <c r="T924" i="3"/>
  <c r="R924" i="3"/>
  <c r="P924" i="3"/>
  <c r="BK924" i="3"/>
  <c r="J924" i="3"/>
  <c r="BF924" i="3" s="1"/>
  <c r="BI922" i="3"/>
  <c r="BH922" i="3"/>
  <c r="BG922" i="3"/>
  <c r="BE922" i="3"/>
  <c r="T922" i="3"/>
  <c r="R922" i="3"/>
  <c r="P922" i="3"/>
  <c r="BK922" i="3"/>
  <c r="J922" i="3"/>
  <c r="BF922" i="3" s="1"/>
  <c r="BI921" i="3"/>
  <c r="BH921" i="3"/>
  <c r="BG921" i="3"/>
  <c r="BE921" i="3"/>
  <c r="T921" i="3"/>
  <c r="R921" i="3"/>
  <c r="P921" i="3"/>
  <c r="BK921" i="3"/>
  <c r="J921" i="3"/>
  <c r="BF921" i="3" s="1"/>
  <c r="BI920" i="3"/>
  <c r="BH920" i="3"/>
  <c r="BG920" i="3"/>
  <c r="BE920" i="3"/>
  <c r="T920" i="3"/>
  <c r="R920" i="3"/>
  <c r="P920" i="3"/>
  <c r="BK920" i="3"/>
  <c r="J920" i="3"/>
  <c r="BF920" i="3" s="1"/>
  <c r="BI919" i="3"/>
  <c r="BH919" i="3"/>
  <c r="BG919" i="3"/>
  <c r="BE919" i="3"/>
  <c r="T919" i="3"/>
  <c r="R919" i="3"/>
  <c r="P919" i="3"/>
  <c r="BK919" i="3"/>
  <c r="J919" i="3"/>
  <c r="BF919" i="3" s="1"/>
  <c r="BI918" i="3"/>
  <c r="BH918" i="3"/>
  <c r="BG918" i="3"/>
  <c r="BE918" i="3"/>
  <c r="T918" i="3"/>
  <c r="R918" i="3"/>
  <c r="P918" i="3"/>
  <c r="BK918" i="3"/>
  <c r="J918" i="3"/>
  <c r="BF918" i="3" s="1"/>
  <c r="BI917" i="3"/>
  <c r="BH917" i="3"/>
  <c r="BG917" i="3"/>
  <c r="BE917" i="3"/>
  <c r="T917" i="3"/>
  <c r="R917" i="3"/>
  <c r="P917" i="3"/>
  <c r="BK917" i="3"/>
  <c r="J917" i="3"/>
  <c r="BF917" i="3" s="1"/>
  <c r="BI916" i="3"/>
  <c r="BH916" i="3"/>
  <c r="BG916" i="3"/>
  <c r="BE916" i="3"/>
  <c r="T916" i="3"/>
  <c r="R916" i="3"/>
  <c r="P916" i="3"/>
  <c r="BK916" i="3"/>
  <c r="J916" i="3"/>
  <c r="BF916" i="3" s="1"/>
  <c r="BI914" i="3"/>
  <c r="BH914" i="3"/>
  <c r="BG914" i="3"/>
  <c r="BE914" i="3"/>
  <c r="T914" i="3"/>
  <c r="R914" i="3"/>
  <c r="P914" i="3"/>
  <c r="BK914" i="3"/>
  <c r="J914" i="3"/>
  <c r="BF914" i="3" s="1"/>
  <c r="BI910" i="3"/>
  <c r="BH910" i="3"/>
  <c r="BG910" i="3"/>
  <c r="BE910" i="3"/>
  <c r="T910" i="3"/>
  <c r="R910" i="3"/>
  <c r="P910" i="3"/>
  <c r="BK910" i="3"/>
  <c r="J910" i="3"/>
  <c r="BF910" i="3" s="1"/>
  <c r="BI908" i="3"/>
  <c r="BH908" i="3"/>
  <c r="BG908" i="3"/>
  <c r="BE908" i="3"/>
  <c r="T908" i="3"/>
  <c r="R908" i="3"/>
  <c r="P908" i="3"/>
  <c r="BK908" i="3"/>
  <c r="J908" i="3"/>
  <c r="BF908" i="3" s="1"/>
  <c r="BI906" i="3"/>
  <c r="BH906" i="3"/>
  <c r="BG906" i="3"/>
  <c r="BE906" i="3"/>
  <c r="T906" i="3"/>
  <c r="R906" i="3"/>
  <c r="P906" i="3"/>
  <c r="BK906" i="3"/>
  <c r="J906" i="3"/>
  <c r="BF906" i="3" s="1"/>
  <c r="BI901" i="3"/>
  <c r="BH901" i="3"/>
  <c r="BG901" i="3"/>
  <c r="BE901" i="3"/>
  <c r="T901" i="3"/>
  <c r="R901" i="3"/>
  <c r="P901" i="3"/>
  <c r="BK901" i="3"/>
  <c r="J901" i="3"/>
  <c r="BF901" i="3" s="1"/>
  <c r="BI899" i="3"/>
  <c r="BH899" i="3"/>
  <c r="BG899" i="3"/>
  <c r="BE899" i="3"/>
  <c r="T899" i="3"/>
  <c r="R899" i="3"/>
  <c r="P899" i="3"/>
  <c r="BK899" i="3"/>
  <c r="J899" i="3"/>
  <c r="BF899" i="3" s="1"/>
  <c r="BI897" i="3"/>
  <c r="BH897" i="3"/>
  <c r="BG897" i="3"/>
  <c r="BE897" i="3"/>
  <c r="T897" i="3"/>
  <c r="R897" i="3"/>
  <c r="P897" i="3"/>
  <c r="BK897" i="3"/>
  <c r="J897" i="3"/>
  <c r="BF897" i="3" s="1"/>
  <c r="BI895" i="3"/>
  <c r="BH895" i="3"/>
  <c r="BG895" i="3"/>
  <c r="BE895" i="3"/>
  <c r="T895" i="3"/>
  <c r="R895" i="3"/>
  <c r="P895" i="3"/>
  <c r="BK895" i="3"/>
  <c r="J895" i="3"/>
  <c r="BF895" i="3" s="1"/>
  <c r="BI893" i="3"/>
  <c r="BH893" i="3"/>
  <c r="BG893" i="3"/>
  <c r="BE893" i="3"/>
  <c r="T893" i="3"/>
  <c r="R893" i="3"/>
  <c r="P893" i="3"/>
  <c r="BK893" i="3"/>
  <c r="J893" i="3"/>
  <c r="BF893" i="3" s="1"/>
  <c r="BI888" i="3"/>
  <c r="BH888" i="3"/>
  <c r="BG888" i="3"/>
  <c r="BE888" i="3"/>
  <c r="T888" i="3"/>
  <c r="R888" i="3"/>
  <c r="P888" i="3"/>
  <c r="BK888" i="3"/>
  <c r="J888" i="3"/>
  <c r="BF888" i="3" s="1"/>
  <c r="BI886" i="3"/>
  <c r="BH886" i="3"/>
  <c r="BG886" i="3"/>
  <c r="BE886" i="3"/>
  <c r="T886" i="3"/>
  <c r="R886" i="3"/>
  <c r="P886" i="3"/>
  <c r="BK886" i="3"/>
  <c r="J886" i="3"/>
  <c r="BF886" i="3" s="1"/>
  <c r="BI884" i="3"/>
  <c r="BH884" i="3"/>
  <c r="BG884" i="3"/>
  <c r="BE884" i="3"/>
  <c r="T884" i="3"/>
  <c r="R884" i="3"/>
  <c r="P884" i="3"/>
  <c r="BK884" i="3"/>
  <c r="J884" i="3"/>
  <c r="BF884" i="3" s="1"/>
  <c r="BI883" i="3"/>
  <c r="BH883" i="3"/>
  <c r="BG883" i="3"/>
  <c r="BE883" i="3"/>
  <c r="T883" i="3"/>
  <c r="R883" i="3"/>
  <c r="P883" i="3"/>
  <c r="BK883" i="3"/>
  <c r="J883" i="3"/>
  <c r="BF883" i="3" s="1"/>
  <c r="BI882" i="3"/>
  <c r="BH882" i="3"/>
  <c r="BG882" i="3"/>
  <c r="BE882" i="3"/>
  <c r="T882" i="3"/>
  <c r="R882" i="3"/>
  <c r="P882" i="3"/>
  <c r="BK882" i="3"/>
  <c r="J882" i="3"/>
  <c r="BF882" i="3" s="1"/>
  <c r="BI880" i="3"/>
  <c r="BH880" i="3"/>
  <c r="BG880" i="3"/>
  <c r="BE880" i="3"/>
  <c r="T880" i="3"/>
  <c r="R880" i="3"/>
  <c r="P880" i="3"/>
  <c r="BK880" i="3"/>
  <c r="J880" i="3"/>
  <c r="BF880" i="3" s="1"/>
  <c r="BI875" i="3"/>
  <c r="BH875" i="3"/>
  <c r="BG875" i="3"/>
  <c r="BE875" i="3"/>
  <c r="T875" i="3"/>
  <c r="R875" i="3"/>
  <c r="P875" i="3"/>
  <c r="BK875" i="3"/>
  <c r="J875" i="3"/>
  <c r="BF875" i="3" s="1"/>
  <c r="BI873" i="3"/>
  <c r="BH873" i="3"/>
  <c r="BG873" i="3"/>
  <c r="BE873" i="3"/>
  <c r="T873" i="3"/>
  <c r="R873" i="3"/>
  <c r="P873" i="3"/>
  <c r="BK873" i="3"/>
  <c r="J873" i="3"/>
  <c r="BF873" i="3" s="1"/>
  <c r="BI871" i="3"/>
  <c r="BH871" i="3"/>
  <c r="BG871" i="3"/>
  <c r="BE871" i="3"/>
  <c r="T871" i="3"/>
  <c r="R871" i="3"/>
  <c r="P871" i="3"/>
  <c r="BK871" i="3"/>
  <c r="J871" i="3"/>
  <c r="BF871" i="3" s="1"/>
  <c r="BI866" i="3"/>
  <c r="BH866" i="3"/>
  <c r="BG866" i="3"/>
  <c r="BE866" i="3"/>
  <c r="T866" i="3"/>
  <c r="R866" i="3"/>
  <c r="P866" i="3"/>
  <c r="BK866" i="3"/>
  <c r="J866" i="3"/>
  <c r="BF866" i="3" s="1"/>
  <c r="BI864" i="3"/>
  <c r="BH864" i="3"/>
  <c r="BG864" i="3"/>
  <c r="BE864" i="3"/>
  <c r="T864" i="3"/>
  <c r="R864" i="3"/>
  <c r="P864" i="3"/>
  <c r="BK864" i="3"/>
  <c r="J864" i="3"/>
  <c r="BF864" i="3" s="1"/>
  <c r="BI862" i="3"/>
  <c r="BH862" i="3"/>
  <c r="BG862" i="3"/>
  <c r="BE862" i="3"/>
  <c r="T862" i="3"/>
  <c r="R862" i="3"/>
  <c r="P862" i="3"/>
  <c r="BK862" i="3"/>
  <c r="J862" i="3"/>
  <c r="BF862" i="3" s="1"/>
  <c r="BI860" i="3"/>
  <c r="BH860" i="3"/>
  <c r="BG860" i="3"/>
  <c r="BE860" i="3"/>
  <c r="T860" i="3"/>
  <c r="R860" i="3"/>
  <c r="P860" i="3"/>
  <c r="BK860" i="3"/>
  <c r="J860" i="3"/>
  <c r="BF860" i="3" s="1"/>
  <c r="BI854" i="3"/>
  <c r="BH854" i="3"/>
  <c r="BG854" i="3"/>
  <c r="BE854" i="3"/>
  <c r="T854" i="3"/>
  <c r="R854" i="3"/>
  <c r="P854" i="3"/>
  <c r="BK854" i="3"/>
  <c r="BK853" i="3" s="1"/>
  <c r="J853" i="3" s="1"/>
  <c r="J82" i="3" s="1"/>
  <c r="J854" i="3"/>
  <c r="BF854" i="3" s="1"/>
  <c r="BI852" i="3"/>
  <c r="BH852" i="3"/>
  <c r="BG852" i="3"/>
  <c r="BE852" i="3"/>
  <c r="T852" i="3"/>
  <c r="R852" i="3"/>
  <c r="P852" i="3"/>
  <c r="BK852" i="3"/>
  <c r="J852" i="3"/>
  <c r="BF852" i="3" s="1"/>
  <c r="BI850" i="3"/>
  <c r="BH850" i="3"/>
  <c r="BG850" i="3"/>
  <c r="BE850" i="3"/>
  <c r="T850" i="3"/>
  <c r="R850" i="3"/>
  <c r="P850" i="3"/>
  <c r="BK850" i="3"/>
  <c r="J850" i="3"/>
  <c r="BF850" i="3" s="1"/>
  <c r="BI848" i="3"/>
  <c r="BH848" i="3"/>
  <c r="BG848" i="3"/>
  <c r="BE848" i="3"/>
  <c r="T848" i="3"/>
  <c r="R848" i="3"/>
  <c r="P848" i="3"/>
  <c r="BK848" i="3"/>
  <c r="J848" i="3"/>
  <c r="BF848" i="3" s="1"/>
  <c r="BI845" i="3"/>
  <c r="BH845" i="3"/>
  <c r="BG845" i="3"/>
  <c r="BE845" i="3"/>
  <c r="T845" i="3"/>
  <c r="R845" i="3"/>
  <c r="P845" i="3"/>
  <c r="BK845" i="3"/>
  <c r="J845" i="3"/>
  <c r="BF845" i="3" s="1"/>
  <c r="BI843" i="3"/>
  <c r="BH843" i="3"/>
  <c r="BG843" i="3"/>
  <c r="BE843" i="3"/>
  <c r="T843" i="3"/>
  <c r="R843" i="3"/>
  <c r="P843" i="3"/>
  <c r="BK843" i="3"/>
  <c r="J843" i="3"/>
  <c r="BF843" i="3" s="1"/>
  <c r="BI841" i="3"/>
  <c r="BH841" i="3"/>
  <c r="BG841" i="3"/>
  <c r="BE841" i="3"/>
  <c r="T841" i="3"/>
  <c r="R841" i="3"/>
  <c r="P841" i="3"/>
  <c r="BK841" i="3"/>
  <c r="J841" i="3"/>
  <c r="BF841" i="3" s="1"/>
  <c r="BI839" i="3"/>
  <c r="BH839" i="3"/>
  <c r="BG839" i="3"/>
  <c r="BE839" i="3"/>
  <c r="T839" i="3"/>
  <c r="R839" i="3"/>
  <c r="P839" i="3"/>
  <c r="BK839" i="3"/>
  <c r="J839" i="3"/>
  <c r="BF839" i="3" s="1"/>
  <c r="BI837" i="3"/>
  <c r="BH837" i="3"/>
  <c r="BG837" i="3"/>
  <c r="BE837" i="3"/>
  <c r="T837" i="3"/>
  <c r="R837" i="3"/>
  <c r="P837" i="3"/>
  <c r="BK837" i="3"/>
  <c r="J837" i="3"/>
  <c r="BF837" i="3" s="1"/>
  <c r="BI835" i="3"/>
  <c r="BH835" i="3"/>
  <c r="BG835" i="3"/>
  <c r="BE835" i="3"/>
  <c r="T835" i="3"/>
  <c r="R835" i="3"/>
  <c r="P835" i="3"/>
  <c r="BK835" i="3"/>
  <c r="J835" i="3"/>
  <c r="BF835" i="3" s="1"/>
  <c r="BI833" i="3"/>
  <c r="BH833" i="3"/>
  <c r="BG833" i="3"/>
  <c r="BE833" i="3"/>
  <c r="T833" i="3"/>
  <c r="T832" i="3" s="1"/>
  <c r="R833" i="3"/>
  <c r="P833" i="3"/>
  <c r="BK833" i="3"/>
  <c r="J833" i="3"/>
  <c r="BF833" i="3" s="1"/>
  <c r="BI831" i="3"/>
  <c r="BH831" i="3"/>
  <c r="BG831" i="3"/>
  <c r="BE831" i="3"/>
  <c r="T831" i="3"/>
  <c r="R831" i="3"/>
  <c r="P831" i="3"/>
  <c r="BK831" i="3"/>
  <c r="J831" i="3"/>
  <c r="BF831" i="3" s="1"/>
  <c r="BI830" i="3"/>
  <c r="BH830" i="3"/>
  <c r="BG830" i="3"/>
  <c r="BE830" i="3"/>
  <c r="T830" i="3"/>
  <c r="R830" i="3"/>
  <c r="P830" i="3"/>
  <c r="BK830" i="3"/>
  <c r="J830" i="3"/>
  <c r="BF830" i="3" s="1"/>
  <c r="BI829" i="3"/>
  <c r="BH829" i="3"/>
  <c r="BG829" i="3"/>
  <c r="BE829" i="3"/>
  <c r="T829" i="3"/>
  <c r="R829" i="3"/>
  <c r="P829" i="3"/>
  <c r="BK829" i="3"/>
  <c r="J829" i="3"/>
  <c r="BF829" i="3" s="1"/>
  <c r="BI825" i="3"/>
  <c r="BH825" i="3"/>
  <c r="BG825" i="3"/>
  <c r="BE825" i="3"/>
  <c r="T825" i="3"/>
  <c r="R825" i="3"/>
  <c r="P825" i="3"/>
  <c r="BK825" i="3"/>
  <c r="J825" i="3"/>
  <c r="BF825" i="3" s="1"/>
  <c r="BI824" i="3"/>
  <c r="BH824" i="3"/>
  <c r="BG824" i="3"/>
  <c r="BE824" i="3"/>
  <c r="T824" i="3"/>
  <c r="R824" i="3"/>
  <c r="P824" i="3"/>
  <c r="BK824" i="3"/>
  <c r="J824" i="3"/>
  <c r="BF824" i="3" s="1"/>
  <c r="BI823" i="3"/>
  <c r="BH823" i="3"/>
  <c r="BG823" i="3"/>
  <c r="BE823" i="3"/>
  <c r="T823" i="3"/>
  <c r="R823" i="3"/>
  <c r="P823" i="3"/>
  <c r="BK823" i="3"/>
  <c r="J823" i="3"/>
  <c r="BF823" i="3" s="1"/>
  <c r="BI822" i="3"/>
  <c r="BH822" i="3"/>
  <c r="BG822" i="3"/>
  <c r="BE822" i="3"/>
  <c r="T822" i="3"/>
  <c r="R822" i="3"/>
  <c r="P822" i="3"/>
  <c r="BK822" i="3"/>
  <c r="J822" i="3"/>
  <c r="BF822" i="3" s="1"/>
  <c r="BI821" i="3"/>
  <c r="BH821" i="3"/>
  <c r="BG821" i="3"/>
  <c r="BE821" i="3"/>
  <c r="T821" i="3"/>
  <c r="R821" i="3"/>
  <c r="P821" i="3"/>
  <c r="BK821" i="3"/>
  <c r="J821" i="3"/>
  <c r="BF821" i="3" s="1"/>
  <c r="BI820" i="3"/>
  <c r="BH820" i="3"/>
  <c r="BG820" i="3"/>
  <c r="BE820" i="3"/>
  <c r="T820" i="3"/>
  <c r="R820" i="3"/>
  <c r="P820" i="3"/>
  <c r="BK820" i="3"/>
  <c r="J820" i="3"/>
  <c r="BF820" i="3" s="1"/>
  <c r="BI819" i="3"/>
  <c r="BH819" i="3"/>
  <c r="BG819" i="3"/>
  <c r="BE819" i="3"/>
  <c r="T819" i="3"/>
  <c r="R819" i="3"/>
  <c r="P819" i="3"/>
  <c r="BK819" i="3"/>
  <c r="J819" i="3"/>
  <c r="BF819" i="3" s="1"/>
  <c r="BI818" i="3"/>
  <c r="BH818" i="3"/>
  <c r="BG818" i="3"/>
  <c r="BE818" i="3"/>
  <c r="T818" i="3"/>
  <c r="R818" i="3"/>
  <c r="P818" i="3"/>
  <c r="BK818" i="3"/>
  <c r="J818" i="3"/>
  <c r="BF818" i="3" s="1"/>
  <c r="BI814" i="3"/>
  <c r="BH814" i="3"/>
  <c r="BG814" i="3"/>
  <c r="BE814" i="3"/>
  <c r="T814" i="3"/>
  <c r="R814" i="3"/>
  <c r="P814" i="3"/>
  <c r="BK814" i="3"/>
  <c r="J814" i="3"/>
  <c r="BF814" i="3" s="1"/>
  <c r="BI802" i="3"/>
  <c r="BH802" i="3"/>
  <c r="BG802" i="3"/>
  <c r="BE802" i="3"/>
  <c r="T802" i="3"/>
  <c r="R802" i="3"/>
  <c r="P802" i="3"/>
  <c r="BK802" i="3"/>
  <c r="J802" i="3"/>
  <c r="BF802" i="3" s="1"/>
  <c r="BI800" i="3"/>
  <c r="BH800" i="3"/>
  <c r="BG800" i="3"/>
  <c r="BE800" i="3"/>
  <c r="T800" i="3"/>
  <c r="R800" i="3"/>
  <c r="P800" i="3"/>
  <c r="BK800" i="3"/>
  <c r="J800" i="3"/>
  <c r="BF800" i="3" s="1"/>
  <c r="BI798" i="3"/>
  <c r="BH798" i="3"/>
  <c r="BG798" i="3"/>
  <c r="BE798" i="3"/>
  <c r="T798" i="3"/>
  <c r="R798" i="3"/>
  <c r="P798" i="3"/>
  <c r="BK798" i="3"/>
  <c r="J798" i="3"/>
  <c r="BF798" i="3" s="1"/>
  <c r="BI796" i="3"/>
  <c r="BH796" i="3"/>
  <c r="BG796" i="3"/>
  <c r="BE796" i="3"/>
  <c r="T796" i="3"/>
  <c r="R796" i="3"/>
  <c r="P796" i="3"/>
  <c r="BK796" i="3"/>
  <c r="J796" i="3"/>
  <c r="BF796" i="3" s="1"/>
  <c r="BI794" i="3"/>
  <c r="BH794" i="3"/>
  <c r="BG794" i="3"/>
  <c r="BE794" i="3"/>
  <c r="T794" i="3"/>
  <c r="R794" i="3"/>
  <c r="P794" i="3"/>
  <c r="BK794" i="3"/>
  <c r="J794" i="3"/>
  <c r="BF794" i="3" s="1"/>
  <c r="BI790" i="3"/>
  <c r="BH790" i="3"/>
  <c r="BG790" i="3"/>
  <c r="BE790" i="3"/>
  <c r="T790" i="3"/>
  <c r="R790" i="3"/>
  <c r="P790" i="3"/>
  <c r="BK790" i="3"/>
  <c r="J790" i="3"/>
  <c r="BF790" i="3" s="1"/>
  <c r="BI783" i="3"/>
  <c r="BH783" i="3"/>
  <c r="BG783" i="3"/>
  <c r="BE783" i="3"/>
  <c r="T783" i="3"/>
  <c r="R783" i="3"/>
  <c r="P783" i="3"/>
  <c r="BK783" i="3"/>
  <c r="J783" i="3"/>
  <c r="BF783" i="3" s="1"/>
  <c r="BI780" i="3"/>
  <c r="BH780" i="3"/>
  <c r="BG780" i="3"/>
  <c r="BE780" i="3"/>
  <c r="T780" i="3"/>
  <c r="R780" i="3"/>
  <c r="P780" i="3"/>
  <c r="BK780" i="3"/>
  <c r="J780" i="3"/>
  <c r="BF780" i="3" s="1"/>
  <c r="BI778" i="3"/>
  <c r="BH778" i="3"/>
  <c r="BG778" i="3"/>
  <c r="BE778" i="3"/>
  <c r="T778" i="3"/>
  <c r="R778" i="3"/>
  <c r="P778" i="3"/>
  <c r="BK778" i="3"/>
  <c r="J778" i="3"/>
  <c r="BF778" i="3" s="1"/>
  <c r="BI776" i="3"/>
  <c r="BH776" i="3"/>
  <c r="BG776" i="3"/>
  <c r="BE776" i="3"/>
  <c r="T776" i="3"/>
  <c r="R776" i="3"/>
  <c r="P776" i="3"/>
  <c r="BK776" i="3"/>
  <c r="J776" i="3"/>
  <c r="BF776" i="3" s="1"/>
  <c r="BI773" i="3"/>
  <c r="BH773" i="3"/>
  <c r="BG773" i="3"/>
  <c r="BE773" i="3"/>
  <c r="T773" i="3"/>
  <c r="R773" i="3"/>
  <c r="P773" i="3"/>
  <c r="BK773" i="3"/>
  <c r="J773" i="3"/>
  <c r="BF773" i="3" s="1"/>
  <c r="BI770" i="3"/>
  <c r="BH770" i="3"/>
  <c r="BG770" i="3"/>
  <c r="BE770" i="3"/>
  <c r="T770" i="3"/>
  <c r="R770" i="3"/>
  <c r="P770" i="3"/>
  <c r="BK770" i="3"/>
  <c r="J770" i="3"/>
  <c r="BF770" i="3" s="1"/>
  <c r="BI767" i="3"/>
  <c r="BH767" i="3"/>
  <c r="BG767" i="3"/>
  <c r="BE767" i="3"/>
  <c r="T767" i="3"/>
  <c r="R767" i="3"/>
  <c r="P767" i="3"/>
  <c r="BK767" i="3"/>
  <c r="J767" i="3"/>
  <c r="BF767" i="3" s="1"/>
  <c r="BI753" i="3"/>
  <c r="BH753" i="3"/>
  <c r="BG753" i="3"/>
  <c r="BE753" i="3"/>
  <c r="T753" i="3"/>
  <c r="R753" i="3"/>
  <c r="P753" i="3"/>
  <c r="BK753" i="3"/>
  <c r="J753" i="3"/>
  <c r="BF753" i="3" s="1"/>
  <c r="BI747" i="3"/>
  <c r="BH747" i="3"/>
  <c r="BG747" i="3"/>
  <c r="BE747" i="3"/>
  <c r="T747" i="3"/>
  <c r="R747" i="3"/>
  <c r="P747" i="3"/>
  <c r="BK747" i="3"/>
  <c r="J747" i="3"/>
  <c r="BF747" i="3" s="1"/>
  <c r="BI740" i="3"/>
  <c r="BH740" i="3"/>
  <c r="BG740" i="3"/>
  <c r="BE740" i="3"/>
  <c r="T740" i="3"/>
  <c r="R740" i="3"/>
  <c r="P740" i="3"/>
  <c r="BK740" i="3"/>
  <c r="J740" i="3"/>
  <c r="BF740" i="3" s="1"/>
  <c r="BI737" i="3"/>
  <c r="BH737" i="3"/>
  <c r="BG737" i="3"/>
  <c r="BE737" i="3"/>
  <c r="T737" i="3"/>
  <c r="R737" i="3"/>
  <c r="P737" i="3"/>
  <c r="BK737" i="3"/>
  <c r="J737" i="3"/>
  <c r="BF737" i="3" s="1"/>
  <c r="BI733" i="3"/>
  <c r="BH733" i="3"/>
  <c r="BG733" i="3"/>
  <c r="BE733" i="3"/>
  <c r="T733" i="3"/>
  <c r="R733" i="3"/>
  <c r="P733" i="3"/>
  <c r="BK733" i="3"/>
  <c r="J733" i="3"/>
  <c r="BF733" i="3" s="1"/>
  <c r="BI730" i="3"/>
  <c r="BH730" i="3"/>
  <c r="BG730" i="3"/>
  <c r="BE730" i="3"/>
  <c r="T730" i="3"/>
  <c r="R730" i="3"/>
  <c r="P730" i="3"/>
  <c r="BK730" i="3"/>
  <c r="J730" i="3"/>
  <c r="BF730" i="3" s="1"/>
  <c r="BI728" i="3"/>
  <c r="BH728" i="3"/>
  <c r="BG728" i="3"/>
  <c r="BE728" i="3"/>
  <c r="T728" i="3"/>
  <c r="R728" i="3"/>
  <c r="P728" i="3"/>
  <c r="BK728" i="3"/>
  <c r="J728" i="3"/>
  <c r="BF728" i="3" s="1"/>
  <c r="BI726" i="3"/>
  <c r="BH726" i="3"/>
  <c r="BG726" i="3"/>
  <c r="BE726" i="3"/>
  <c r="T726" i="3"/>
  <c r="R726" i="3"/>
  <c r="P726" i="3"/>
  <c r="BK726" i="3"/>
  <c r="J726" i="3"/>
  <c r="BF726" i="3" s="1"/>
  <c r="BI724" i="3"/>
  <c r="BH724" i="3"/>
  <c r="BG724" i="3"/>
  <c r="BE724" i="3"/>
  <c r="T724" i="3"/>
  <c r="R724" i="3"/>
  <c r="P724" i="3"/>
  <c r="BK724" i="3"/>
  <c r="J724" i="3"/>
  <c r="BF724" i="3" s="1"/>
  <c r="BI719" i="3"/>
  <c r="BH719" i="3"/>
  <c r="BG719" i="3"/>
  <c r="BE719" i="3"/>
  <c r="T719" i="3"/>
  <c r="R719" i="3"/>
  <c r="P719" i="3"/>
  <c r="BK719" i="3"/>
  <c r="J719" i="3"/>
  <c r="BF719" i="3" s="1"/>
  <c r="BI717" i="3"/>
  <c r="BH717" i="3"/>
  <c r="BG717" i="3"/>
  <c r="BE717" i="3"/>
  <c r="T717" i="3"/>
  <c r="R717" i="3"/>
  <c r="P717" i="3"/>
  <c r="BK717" i="3"/>
  <c r="J717" i="3"/>
  <c r="BF717" i="3" s="1"/>
  <c r="BI715" i="3"/>
  <c r="BH715" i="3"/>
  <c r="BG715" i="3"/>
  <c r="BE715" i="3"/>
  <c r="T715" i="3"/>
  <c r="R715" i="3"/>
  <c r="P715" i="3"/>
  <c r="BK715" i="3"/>
  <c r="J715" i="3"/>
  <c r="BF715" i="3" s="1"/>
  <c r="BI713" i="3"/>
  <c r="BH713" i="3"/>
  <c r="BG713" i="3"/>
  <c r="BE713" i="3"/>
  <c r="T713" i="3"/>
  <c r="R713" i="3"/>
  <c r="P713" i="3"/>
  <c r="BK713" i="3"/>
  <c r="J713" i="3"/>
  <c r="BF713" i="3" s="1"/>
  <c r="BI711" i="3"/>
  <c r="BH711" i="3"/>
  <c r="BG711" i="3"/>
  <c r="BE711" i="3"/>
  <c r="T711" i="3"/>
  <c r="R711" i="3"/>
  <c r="P711" i="3"/>
  <c r="BK711" i="3"/>
  <c r="J711" i="3"/>
  <c r="BF711" i="3" s="1"/>
  <c r="BI709" i="3"/>
  <c r="BH709" i="3"/>
  <c r="BG709" i="3"/>
  <c r="BE709" i="3"/>
  <c r="T709" i="3"/>
  <c r="R709" i="3"/>
  <c r="P709" i="3"/>
  <c r="BK709" i="3"/>
  <c r="J709" i="3"/>
  <c r="BF709" i="3" s="1"/>
  <c r="BI707" i="3"/>
  <c r="BH707" i="3"/>
  <c r="BG707" i="3"/>
  <c r="BE707" i="3"/>
  <c r="T707" i="3"/>
  <c r="R707" i="3"/>
  <c r="P707" i="3"/>
  <c r="BK707" i="3"/>
  <c r="J707" i="3"/>
  <c r="BF707" i="3" s="1"/>
  <c r="BI699" i="3"/>
  <c r="BH699" i="3"/>
  <c r="BG699" i="3"/>
  <c r="BE699" i="3"/>
  <c r="T699" i="3"/>
  <c r="R699" i="3"/>
  <c r="R698" i="3" s="1"/>
  <c r="P699" i="3"/>
  <c r="BK699" i="3"/>
  <c r="J699" i="3"/>
  <c r="BF699" i="3" s="1"/>
  <c r="BI697" i="3"/>
  <c r="BH697" i="3"/>
  <c r="BG697" i="3"/>
  <c r="BE697" i="3"/>
  <c r="T697" i="3"/>
  <c r="R697" i="3"/>
  <c r="P697" i="3"/>
  <c r="BK697" i="3"/>
  <c r="J697" i="3"/>
  <c r="BF697" i="3" s="1"/>
  <c r="BI694" i="3"/>
  <c r="BH694" i="3"/>
  <c r="BG694" i="3"/>
  <c r="BE694" i="3"/>
  <c r="T694" i="3"/>
  <c r="R694" i="3"/>
  <c r="P694" i="3"/>
  <c r="BK694" i="3"/>
  <c r="J694" i="3"/>
  <c r="BF694" i="3" s="1"/>
  <c r="BI692" i="3"/>
  <c r="BH692" i="3"/>
  <c r="BG692" i="3"/>
  <c r="BE692" i="3"/>
  <c r="T692" i="3"/>
  <c r="R692" i="3"/>
  <c r="P692" i="3"/>
  <c r="BK692" i="3"/>
  <c r="J692" i="3"/>
  <c r="BF692" i="3" s="1"/>
  <c r="BI690" i="3"/>
  <c r="BH690" i="3"/>
  <c r="BG690" i="3"/>
  <c r="BE690" i="3"/>
  <c r="T690" i="3"/>
  <c r="R690" i="3"/>
  <c r="P690" i="3"/>
  <c r="BK690" i="3"/>
  <c r="J690" i="3"/>
  <c r="BF690" i="3" s="1"/>
  <c r="BI688" i="3"/>
  <c r="BH688" i="3"/>
  <c r="BG688" i="3"/>
  <c r="BE688" i="3"/>
  <c r="T688" i="3"/>
  <c r="R688" i="3"/>
  <c r="P688" i="3"/>
  <c r="BK688" i="3"/>
  <c r="J688" i="3"/>
  <c r="BF688" i="3" s="1"/>
  <c r="BI686" i="3"/>
  <c r="BH686" i="3"/>
  <c r="BG686" i="3"/>
  <c r="BE686" i="3"/>
  <c r="T686" i="3"/>
  <c r="R686" i="3"/>
  <c r="P686" i="3"/>
  <c r="BK686" i="3"/>
  <c r="J686" i="3"/>
  <c r="BF686" i="3" s="1"/>
  <c r="BI684" i="3"/>
  <c r="BH684" i="3"/>
  <c r="BG684" i="3"/>
  <c r="BE684" i="3"/>
  <c r="T684" i="3"/>
  <c r="R684" i="3"/>
  <c r="P684" i="3"/>
  <c r="BK684" i="3"/>
  <c r="J684" i="3"/>
  <c r="BF684" i="3" s="1"/>
  <c r="BI682" i="3"/>
  <c r="BH682" i="3"/>
  <c r="BG682" i="3"/>
  <c r="BE682" i="3"/>
  <c r="T682" i="3"/>
  <c r="R682" i="3"/>
  <c r="P682" i="3"/>
  <c r="BK682" i="3"/>
  <c r="J682" i="3"/>
  <c r="BF682" i="3" s="1"/>
  <c r="BI680" i="3"/>
  <c r="BH680" i="3"/>
  <c r="BG680" i="3"/>
  <c r="BE680" i="3"/>
  <c r="T680" i="3"/>
  <c r="R680" i="3"/>
  <c r="P680" i="3"/>
  <c r="BK680" i="3"/>
  <c r="J680" i="3"/>
  <c r="BF680" i="3" s="1"/>
  <c r="BI671" i="3"/>
  <c r="BH671" i="3"/>
  <c r="BG671" i="3"/>
  <c r="BE671" i="3"/>
  <c r="T671" i="3"/>
  <c r="R671" i="3"/>
  <c r="P671" i="3"/>
  <c r="BK671" i="3"/>
  <c r="J671" i="3"/>
  <c r="BF671" i="3" s="1"/>
  <c r="BI662" i="3"/>
  <c r="BH662" i="3"/>
  <c r="BG662" i="3"/>
  <c r="BE662" i="3"/>
  <c r="T662" i="3"/>
  <c r="R662" i="3"/>
  <c r="P662" i="3"/>
  <c r="BK662" i="3"/>
  <c r="J662" i="3"/>
  <c r="BF662" i="3" s="1"/>
  <c r="BI658" i="3"/>
  <c r="BH658" i="3"/>
  <c r="BG658" i="3"/>
  <c r="BE658" i="3"/>
  <c r="T658" i="3"/>
  <c r="R658" i="3"/>
  <c r="P658" i="3"/>
  <c r="BK658" i="3"/>
  <c r="J658" i="3"/>
  <c r="BF658" i="3" s="1"/>
  <c r="BI654" i="3"/>
  <c r="BH654" i="3"/>
  <c r="BG654" i="3"/>
  <c r="BE654" i="3"/>
  <c r="T654" i="3"/>
  <c r="R654" i="3"/>
  <c r="P654" i="3"/>
  <c r="BK654" i="3"/>
  <c r="J654" i="3"/>
  <c r="BF654" i="3" s="1"/>
  <c r="BI652" i="3"/>
  <c r="BH652" i="3"/>
  <c r="BG652" i="3"/>
  <c r="BE652" i="3"/>
  <c r="T652" i="3"/>
  <c r="R652" i="3"/>
  <c r="P652" i="3"/>
  <c r="BK652" i="3"/>
  <c r="J652" i="3"/>
  <c r="BF652" i="3" s="1"/>
  <c r="BI650" i="3"/>
  <c r="BH650" i="3"/>
  <c r="BG650" i="3"/>
  <c r="BE650" i="3"/>
  <c r="T650" i="3"/>
  <c r="R650" i="3"/>
  <c r="P650" i="3"/>
  <c r="BK650" i="3"/>
  <c r="J650" i="3"/>
  <c r="BF650" i="3" s="1"/>
  <c r="BI648" i="3"/>
  <c r="BH648" i="3"/>
  <c r="BG648" i="3"/>
  <c r="BE648" i="3"/>
  <c r="T648" i="3"/>
  <c r="R648" i="3"/>
  <c r="P648" i="3"/>
  <c r="BK648" i="3"/>
  <c r="J648" i="3"/>
  <c r="BF648" i="3" s="1"/>
  <c r="BI646" i="3"/>
  <c r="BH646" i="3"/>
  <c r="BG646" i="3"/>
  <c r="BE646" i="3"/>
  <c r="T646" i="3"/>
  <c r="R646" i="3"/>
  <c r="P646" i="3"/>
  <c r="BK646" i="3"/>
  <c r="J646" i="3"/>
  <c r="BF646" i="3" s="1"/>
  <c r="BI644" i="3"/>
  <c r="BH644" i="3"/>
  <c r="BG644" i="3"/>
  <c r="BE644" i="3"/>
  <c r="T644" i="3"/>
  <c r="R644" i="3"/>
  <c r="P644" i="3"/>
  <c r="BK644" i="3"/>
  <c r="J644" i="3"/>
  <c r="BF644" i="3" s="1"/>
  <c r="BI641" i="3"/>
  <c r="BH641" i="3"/>
  <c r="BG641" i="3"/>
  <c r="BE641" i="3"/>
  <c r="T641" i="3"/>
  <c r="R641" i="3"/>
  <c r="P641" i="3"/>
  <c r="BK641" i="3"/>
  <c r="J641" i="3"/>
  <c r="BF641" i="3" s="1"/>
  <c r="BI639" i="3"/>
  <c r="BH639" i="3"/>
  <c r="BG639" i="3"/>
  <c r="BE639" i="3"/>
  <c r="T639" i="3"/>
  <c r="R639" i="3"/>
  <c r="P639" i="3"/>
  <c r="BK639" i="3"/>
  <c r="J639" i="3"/>
  <c r="BF639" i="3" s="1"/>
  <c r="BI636" i="3"/>
  <c r="BH636" i="3"/>
  <c r="BG636" i="3"/>
  <c r="BE636" i="3"/>
  <c r="T636" i="3"/>
  <c r="R636" i="3"/>
  <c r="P636" i="3"/>
  <c r="BK636" i="3"/>
  <c r="J636" i="3"/>
  <c r="BF636" i="3" s="1"/>
  <c r="BI632" i="3"/>
  <c r="BH632" i="3"/>
  <c r="BG632" i="3"/>
  <c r="BE632" i="3"/>
  <c r="T632" i="3"/>
  <c r="R632" i="3"/>
  <c r="P632" i="3"/>
  <c r="BK632" i="3"/>
  <c r="J632" i="3"/>
  <c r="BF632" i="3" s="1"/>
  <c r="BI626" i="3"/>
  <c r="BH626" i="3"/>
  <c r="BG626" i="3"/>
  <c r="BE626" i="3"/>
  <c r="T626" i="3"/>
  <c r="R626" i="3"/>
  <c r="P626" i="3"/>
  <c r="BK626" i="3"/>
  <c r="J626" i="3"/>
  <c r="BF626" i="3" s="1"/>
  <c r="BI622" i="3"/>
  <c r="BH622" i="3"/>
  <c r="BG622" i="3"/>
  <c r="BE622" i="3"/>
  <c r="T622" i="3"/>
  <c r="R622" i="3"/>
  <c r="P622" i="3"/>
  <c r="BK622" i="3"/>
  <c r="J622" i="3"/>
  <c r="BF622" i="3" s="1"/>
  <c r="BI616" i="3"/>
  <c r="BH616" i="3"/>
  <c r="BG616" i="3"/>
  <c r="BE616" i="3"/>
  <c r="T616" i="3"/>
  <c r="R616" i="3"/>
  <c r="P616" i="3"/>
  <c r="BK616" i="3"/>
  <c r="J616" i="3"/>
  <c r="BF616" i="3" s="1"/>
  <c r="BI614" i="3"/>
  <c r="BH614" i="3"/>
  <c r="BG614" i="3"/>
  <c r="BE614" i="3"/>
  <c r="T614" i="3"/>
  <c r="R614" i="3"/>
  <c r="P614" i="3"/>
  <c r="BK614" i="3"/>
  <c r="J614" i="3"/>
  <c r="BF614" i="3" s="1"/>
  <c r="BI609" i="3"/>
  <c r="BH609" i="3"/>
  <c r="BG609" i="3"/>
  <c r="BE609" i="3"/>
  <c r="T609" i="3"/>
  <c r="R609" i="3"/>
  <c r="P609" i="3"/>
  <c r="BK609" i="3"/>
  <c r="J609" i="3"/>
  <c r="BF609" i="3" s="1"/>
  <c r="BI607" i="3"/>
  <c r="BH607" i="3"/>
  <c r="BG607" i="3"/>
  <c r="BE607" i="3"/>
  <c r="T607" i="3"/>
  <c r="R607" i="3"/>
  <c r="P607" i="3"/>
  <c r="BK607" i="3"/>
  <c r="J607" i="3"/>
  <c r="BF607" i="3" s="1"/>
  <c r="BI603" i="3"/>
  <c r="BH603" i="3"/>
  <c r="BG603" i="3"/>
  <c r="BE603" i="3"/>
  <c r="T603" i="3"/>
  <c r="R603" i="3"/>
  <c r="P603" i="3"/>
  <c r="BK603" i="3"/>
  <c r="J603" i="3"/>
  <c r="BF603" i="3" s="1"/>
  <c r="BI601" i="3"/>
  <c r="BH601" i="3"/>
  <c r="BG601" i="3"/>
  <c r="BE601" i="3"/>
  <c r="T601" i="3"/>
  <c r="R601" i="3"/>
  <c r="P601" i="3"/>
  <c r="BK601" i="3"/>
  <c r="J601" i="3"/>
  <c r="BF601" i="3" s="1"/>
  <c r="BI600" i="3"/>
  <c r="BH600" i="3"/>
  <c r="BG600" i="3"/>
  <c r="BE600" i="3"/>
  <c r="T600" i="3"/>
  <c r="R600" i="3"/>
  <c r="P600" i="3"/>
  <c r="BK600" i="3"/>
  <c r="J600" i="3"/>
  <c r="BF600" i="3" s="1"/>
  <c r="BI592" i="3"/>
  <c r="BH592" i="3"/>
  <c r="BG592" i="3"/>
  <c r="BE592" i="3"/>
  <c r="T592" i="3"/>
  <c r="R592" i="3"/>
  <c r="P592" i="3"/>
  <c r="BK592" i="3"/>
  <c r="J592" i="3"/>
  <c r="BF592" i="3" s="1"/>
  <c r="BI579" i="3"/>
  <c r="BH579" i="3"/>
  <c r="BG579" i="3"/>
  <c r="BE579" i="3"/>
  <c r="T579" i="3"/>
  <c r="R579" i="3"/>
  <c r="P579" i="3"/>
  <c r="BK579" i="3"/>
  <c r="J579" i="3"/>
  <c r="BF579" i="3" s="1"/>
  <c r="BI575" i="3"/>
  <c r="BH575" i="3"/>
  <c r="BG575" i="3"/>
  <c r="BE575" i="3"/>
  <c r="T575" i="3"/>
  <c r="R575" i="3"/>
  <c r="P575" i="3"/>
  <c r="BK575" i="3"/>
  <c r="J575" i="3"/>
  <c r="BF575" i="3" s="1"/>
  <c r="BI573" i="3"/>
  <c r="BH573" i="3"/>
  <c r="BG573" i="3"/>
  <c r="BE573" i="3"/>
  <c r="T573" i="3"/>
  <c r="R573" i="3"/>
  <c r="P573" i="3"/>
  <c r="BK573" i="3"/>
  <c r="J573" i="3"/>
  <c r="BF573" i="3" s="1"/>
  <c r="BI571" i="3"/>
  <c r="BH571" i="3"/>
  <c r="BG571" i="3"/>
  <c r="BE571" i="3"/>
  <c r="T571" i="3"/>
  <c r="R571" i="3"/>
  <c r="P571" i="3"/>
  <c r="BK571" i="3"/>
  <c r="J571" i="3"/>
  <c r="BF571" i="3" s="1"/>
  <c r="BI567" i="3"/>
  <c r="BH567" i="3"/>
  <c r="BG567" i="3"/>
  <c r="BE567" i="3"/>
  <c r="T567" i="3"/>
  <c r="R567" i="3"/>
  <c r="P567" i="3"/>
  <c r="BK567" i="3"/>
  <c r="J567" i="3"/>
  <c r="BF567" i="3" s="1"/>
  <c r="BI562" i="3"/>
  <c r="BH562" i="3"/>
  <c r="BG562" i="3"/>
  <c r="BE562" i="3"/>
  <c r="T562" i="3"/>
  <c r="R562" i="3"/>
  <c r="P562" i="3"/>
  <c r="BK562" i="3"/>
  <c r="J562" i="3"/>
  <c r="BF562" i="3" s="1"/>
  <c r="BI557" i="3"/>
  <c r="BH557" i="3"/>
  <c r="BG557" i="3"/>
  <c r="BE557" i="3"/>
  <c r="T557" i="3"/>
  <c r="R557" i="3"/>
  <c r="P557" i="3"/>
  <c r="BK557" i="3"/>
  <c r="J557" i="3"/>
  <c r="BF557" i="3" s="1"/>
  <c r="BI555" i="3"/>
  <c r="BH555" i="3"/>
  <c r="BG555" i="3"/>
  <c r="BE555" i="3"/>
  <c r="T555" i="3"/>
  <c r="R555" i="3"/>
  <c r="P555" i="3"/>
  <c r="BK555" i="3"/>
  <c r="J555" i="3"/>
  <c r="BF555" i="3" s="1"/>
  <c r="BI551" i="3"/>
  <c r="BH551" i="3"/>
  <c r="BG551" i="3"/>
  <c r="BE551" i="3"/>
  <c r="T551" i="3"/>
  <c r="R551" i="3"/>
  <c r="P551" i="3"/>
  <c r="BK551" i="3"/>
  <c r="J551" i="3"/>
  <c r="BF551" i="3" s="1"/>
  <c r="BI544" i="3"/>
  <c r="BH544" i="3"/>
  <c r="BG544" i="3"/>
  <c r="BE544" i="3"/>
  <c r="T544" i="3"/>
  <c r="R544" i="3"/>
  <c r="P544" i="3"/>
  <c r="BK544" i="3"/>
  <c r="J544" i="3"/>
  <c r="BF544" i="3" s="1"/>
  <c r="BI542" i="3"/>
  <c r="BH542" i="3"/>
  <c r="BG542" i="3"/>
  <c r="BE542" i="3"/>
  <c r="T542" i="3"/>
  <c r="R542" i="3"/>
  <c r="P542" i="3"/>
  <c r="BK542" i="3"/>
  <c r="J542" i="3"/>
  <c r="BF542" i="3" s="1"/>
  <c r="BI538" i="3"/>
  <c r="BH538" i="3"/>
  <c r="BG538" i="3"/>
  <c r="BE538" i="3"/>
  <c r="T538" i="3"/>
  <c r="T537" i="3" s="1"/>
  <c r="R538" i="3"/>
  <c r="P538" i="3"/>
  <c r="BK538" i="3"/>
  <c r="J538" i="3"/>
  <c r="BF538" i="3" s="1"/>
  <c r="BI536" i="3"/>
  <c r="BH536" i="3"/>
  <c r="BG536" i="3"/>
  <c r="BE536" i="3"/>
  <c r="T536" i="3"/>
  <c r="R536" i="3"/>
  <c r="P536" i="3"/>
  <c r="BK536" i="3"/>
  <c r="J536" i="3"/>
  <c r="BF536" i="3" s="1"/>
  <c r="BI535" i="3"/>
  <c r="BH535" i="3"/>
  <c r="BG535" i="3"/>
  <c r="BE535" i="3"/>
  <c r="T535" i="3"/>
  <c r="R535" i="3"/>
  <c r="P535" i="3"/>
  <c r="BK535" i="3"/>
  <c r="J535" i="3"/>
  <c r="BF535" i="3" s="1"/>
  <c r="BI534" i="3"/>
  <c r="BH534" i="3"/>
  <c r="BG534" i="3"/>
  <c r="BE534" i="3"/>
  <c r="T534" i="3"/>
  <c r="R534" i="3"/>
  <c r="P534" i="3"/>
  <c r="BK534" i="3"/>
  <c r="J534" i="3"/>
  <c r="BF534" i="3" s="1"/>
  <c r="BI533" i="3"/>
  <c r="BH533" i="3"/>
  <c r="BG533" i="3"/>
  <c r="BE533" i="3"/>
  <c r="T533" i="3"/>
  <c r="R533" i="3"/>
  <c r="P533" i="3"/>
  <c r="BK533" i="3"/>
  <c r="J533" i="3"/>
  <c r="BF533" i="3" s="1"/>
  <c r="BI532" i="3"/>
  <c r="BH532" i="3"/>
  <c r="BG532" i="3"/>
  <c r="BE532" i="3"/>
  <c r="T532" i="3"/>
  <c r="R532" i="3"/>
  <c r="P532" i="3"/>
  <c r="BK532" i="3"/>
  <c r="J532" i="3"/>
  <c r="BF532" i="3" s="1"/>
  <c r="BI531" i="3"/>
  <c r="BH531" i="3"/>
  <c r="BG531" i="3"/>
  <c r="BE531" i="3"/>
  <c r="T531" i="3"/>
  <c r="R531" i="3"/>
  <c r="P531" i="3"/>
  <c r="BK531" i="3"/>
  <c r="J531" i="3"/>
  <c r="BF531" i="3" s="1"/>
  <c r="BI530" i="3"/>
  <c r="BH530" i="3"/>
  <c r="BG530" i="3"/>
  <c r="BE530" i="3"/>
  <c r="T530" i="3"/>
  <c r="R530" i="3"/>
  <c r="P530" i="3"/>
  <c r="BK530" i="3"/>
  <c r="J530" i="3"/>
  <c r="BF530" i="3" s="1"/>
  <c r="BI529" i="3"/>
  <c r="BH529" i="3"/>
  <c r="BG529" i="3"/>
  <c r="BE529" i="3"/>
  <c r="T529" i="3"/>
  <c r="R529" i="3"/>
  <c r="P529" i="3"/>
  <c r="BK529" i="3"/>
  <c r="J529" i="3"/>
  <c r="BF529" i="3" s="1"/>
  <c r="BI528" i="3"/>
  <c r="BH528" i="3"/>
  <c r="BG528" i="3"/>
  <c r="BE528" i="3"/>
  <c r="T528" i="3"/>
  <c r="R528" i="3"/>
  <c r="P528" i="3"/>
  <c r="BK528" i="3"/>
  <c r="J528" i="3"/>
  <c r="BF528" i="3" s="1"/>
  <c r="BI527" i="3"/>
  <c r="BH527" i="3"/>
  <c r="BG527" i="3"/>
  <c r="BE527" i="3"/>
  <c r="T527" i="3"/>
  <c r="R527" i="3"/>
  <c r="P527" i="3"/>
  <c r="BK527" i="3"/>
  <c r="J527" i="3"/>
  <c r="BF527" i="3" s="1"/>
  <c r="BI526" i="3"/>
  <c r="BH526" i="3"/>
  <c r="BG526" i="3"/>
  <c r="BE526" i="3"/>
  <c r="T526" i="3"/>
  <c r="R526" i="3"/>
  <c r="P526" i="3"/>
  <c r="BK526" i="3"/>
  <c r="J526" i="3"/>
  <c r="BF526" i="3" s="1"/>
  <c r="BI525" i="3"/>
  <c r="BH525" i="3"/>
  <c r="BG525" i="3"/>
  <c r="BE525" i="3"/>
  <c r="T525" i="3"/>
  <c r="R525" i="3"/>
  <c r="P525" i="3"/>
  <c r="BK525" i="3"/>
  <c r="J525" i="3"/>
  <c r="BF525" i="3" s="1"/>
  <c r="BI524" i="3"/>
  <c r="BH524" i="3"/>
  <c r="BG524" i="3"/>
  <c r="BE524" i="3"/>
  <c r="T524" i="3"/>
  <c r="R524" i="3"/>
  <c r="P524" i="3"/>
  <c r="BK524" i="3"/>
  <c r="J524" i="3"/>
  <c r="BF524" i="3" s="1"/>
  <c r="BI523" i="3"/>
  <c r="BH523" i="3"/>
  <c r="BG523" i="3"/>
  <c r="BE523" i="3"/>
  <c r="T523" i="3"/>
  <c r="R523" i="3"/>
  <c r="P523" i="3"/>
  <c r="BK523" i="3"/>
  <c r="J523" i="3"/>
  <c r="BF523" i="3" s="1"/>
  <c r="BI522" i="3"/>
  <c r="BH522" i="3"/>
  <c r="BG522" i="3"/>
  <c r="BE522" i="3"/>
  <c r="T522" i="3"/>
  <c r="R522" i="3"/>
  <c r="P522" i="3"/>
  <c r="BK522" i="3"/>
  <c r="J522" i="3"/>
  <c r="BF522" i="3" s="1"/>
  <c r="BI521" i="3"/>
  <c r="BH521" i="3"/>
  <c r="BG521" i="3"/>
  <c r="BE521" i="3"/>
  <c r="T521" i="3"/>
  <c r="R521" i="3"/>
  <c r="P521" i="3"/>
  <c r="BK521" i="3"/>
  <c r="J521" i="3"/>
  <c r="BF521" i="3" s="1"/>
  <c r="BI520" i="3"/>
  <c r="BH520" i="3"/>
  <c r="BG520" i="3"/>
  <c r="BE520" i="3"/>
  <c r="T520" i="3"/>
  <c r="R520" i="3"/>
  <c r="P520" i="3"/>
  <c r="BK520" i="3"/>
  <c r="J520" i="3"/>
  <c r="BF520" i="3" s="1"/>
  <c r="BI519" i="3"/>
  <c r="BH519" i="3"/>
  <c r="BG519" i="3"/>
  <c r="BE519" i="3"/>
  <c r="T519" i="3"/>
  <c r="R519" i="3"/>
  <c r="P519" i="3"/>
  <c r="BK519" i="3"/>
  <c r="J519" i="3"/>
  <c r="BF519" i="3" s="1"/>
  <c r="BI518" i="3"/>
  <c r="BH518" i="3"/>
  <c r="BG518" i="3"/>
  <c r="BE518" i="3"/>
  <c r="T518" i="3"/>
  <c r="R518" i="3"/>
  <c r="P518" i="3"/>
  <c r="BK518" i="3"/>
  <c r="J518" i="3"/>
  <c r="BF518" i="3" s="1"/>
  <c r="BI517" i="3"/>
  <c r="BH517" i="3"/>
  <c r="BG517" i="3"/>
  <c r="BE517" i="3"/>
  <c r="T517" i="3"/>
  <c r="R517" i="3"/>
  <c r="P517" i="3"/>
  <c r="BK517" i="3"/>
  <c r="J517" i="3"/>
  <c r="BF517" i="3" s="1"/>
  <c r="BI516" i="3"/>
  <c r="BH516" i="3"/>
  <c r="BG516" i="3"/>
  <c r="BE516" i="3"/>
  <c r="T516" i="3"/>
  <c r="R516" i="3"/>
  <c r="P516" i="3"/>
  <c r="P515" i="3" s="1"/>
  <c r="BK516" i="3"/>
  <c r="J516" i="3"/>
  <c r="BF516" i="3" s="1"/>
  <c r="BI514" i="3"/>
  <c r="BH514" i="3"/>
  <c r="BG514" i="3"/>
  <c r="BE514" i="3"/>
  <c r="T514" i="3"/>
  <c r="R514" i="3"/>
  <c r="P514" i="3"/>
  <c r="BK514" i="3"/>
  <c r="J514" i="3"/>
  <c r="BF514" i="3" s="1"/>
  <c r="BI513" i="3"/>
  <c r="BH513" i="3"/>
  <c r="BG513" i="3"/>
  <c r="BE513" i="3"/>
  <c r="T513" i="3"/>
  <c r="R513" i="3"/>
  <c r="P513" i="3"/>
  <c r="BK513" i="3"/>
  <c r="J513" i="3"/>
  <c r="BF513" i="3" s="1"/>
  <c r="BI512" i="3"/>
  <c r="BH512" i="3"/>
  <c r="BG512" i="3"/>
  <c r="BE512" i="3"/>
  <c r="T512" i="3"/>
  <c r="R512" i="3"/>
  <c r="P512" i="3"/>
  <c r="BK512" i="3"/>
  <c r="J512" i="3"/>
  <c r="BF512" i="3" s="1"/>
  <c r="BI511" i="3"/>
  <c r="BH511" i="3"/>
  <c r="BG511" i="3"/>
  <c r="BE511" i="3"/>
  <c r="T511" i="3"/>
  <c r="R511" i="3"/>
  <c r="P511" i="3"/>
  <c r="BK511" i="3"/>
  <c r="J511" i="3"/>
  <c r="BF511" i="3" s="1"/>
  <c r="BI510" i="3"/>
  <c r="BH510" i="3"/>
  <c r="BG510" i="3"/>
  <c r="BE510" i="3"/>
  <c r="T510" i="3"/>
  <c r="R510" i="3"/>
  <c r="P510" i="3"/>
  <c r="BK510" i="3"/>
  <c r="J510" i="3"/>
  <c r="BF510" i="3" s="1"/>
  <c r="BI509" i="3"/>
  <c r="BH509" i="3"/>
  <c r="BG509" i="3"/>
  <c r="BE509" i="3"/>
  <c r="T509" i="3"/>
  <c r="R509" i="3"/>
  <c r="P509" i="3"/>
  <c r="BK509" i="3"/>
  <c r="J509" i="3"/>
  <c r="BF509" i="3" s="1"/>
  <c r="BI508" i="3"/>
  <c r="BH508" i="3"/>
  <c r="BG508" i="3"/>
  <c r="BE508" i="3"/>
  <c r="T508" i="3"/>
  <c r="R508" i="3"/>
  <c r="P508" i="3"/>
  <c r="BK508" i="3"/>
  <c r="J508" i="3"/>
  <c r="BF508" i="3" s="1"/>
  <c r="BI507" i="3"/>
  <c r="BH507" i="3"/>
  <c r="BG507" i="3"/>
  <c r="BE507" i="3"/>
  <c r="T507" i="3"/>
  <c r="R507" i="3"/>
  <c r="P507" i="3"/>
  <c r="BK507" i="3"/>
  <c r="J507" i="3"/>
  <c r="BF507" i="3" s="1"/>
  <c r="BI506" i="3"/>
  <c r="BH506" i="3"/>
  <c r="BG506" i="3"/>
  <c r="BE506" i="3"/>
  <c r="T506" i="3"/>
  <c r="R506" i="3"/>
  <c r="P506" i="3"/>
  <c r="BK506" i="3"/>
  <c r="J506" i="3"/>
  <c r="BF506" i="3" s="1"/>
  <c r="BI505" i="3"/>
  <c r="BH505" i="3"/>
  <c r="BG505" i="3"/>
  <c r="BE505" i="3"/>
  <c r="T505" i="3"/>
  <c r="R505" i="3"/>
  <c r="P505" i="3"/>
  <c r="BK505" i="3"/>
  <c r="J505" i="3"/>
  <c r="BF505" i="3" s="1"/>
  <c r="BI504" i="3"/>
  <c r="BH504" i="3"/>
  <c r="BG504" i="3"/>
  <c r="BE504" i="3"/>
  <c r="T504" i="3"/>
  <c r="R504" i="3"/>
  <c r="P504" i="3"/>
  <c r="BK504" i="3"/>
  <c r="J504" i="3"/>
  <c r="BF504" i="3" s="1"/>
  <c r="BI503" i="3"/>
  <c r="BH503" i="3"/>
  <c r="BG503" i="3"/>
  <c r="BE503" i="3"/>
  <c r="T503" i="3"/>
  <c r="R503" i="3"/>
  <c r="R502" i="3" s="1"/>
  <c r="P503" i="3"/>
  <c r="BK503" i="3"/>
  <c r="J503" i="3"/>
  <c r="BF503" i="3" s="1"/>
  <c r="BI501" i="3"/>
  <c r="BH501" i="3"/>
  <c r="BG501" i="3"/>
  <c r="BE501" i="3"/>
  <c r="T501" i="3"/>
  <c r="R501" i="3"/>
  <c r="P501" i="3"/>
  <c r="BK501" i="3"/>
  <c r="J501" i="3"/>
  <c r="BF501" i="3" s="1"/>
  <c r="BI500" i="3"/>
  <c r="BH500" i="3"/>
  <c r="BG500" i="3"/>
  <c r="BE500" i="3"/>
  <c r="T500" i="3"/>
  <c r="R500" i="3"/>
  <c r="P500" i="3"/>
  <c r="BK500" i="3"/>
  <c r="J500" i="3"/>
  <c r="BF500" i="3" s="1"/>
  <c r="BI499" i="3"/>
  <c r="BH499" i="3"/>
  <c r="BG499" i="3"/>
  <c r="BE499" i="3"/>
  <c r="T499" i="3"/>
  <c r="R499" i="3"/>
  <c r="P499" i="3"/>
  <c r="BK499" i="3"/>
  <c r="J499" i="3"/>
  <c r="BF499" i="3" s="1"/>
  <c r="BI498" i="3"/>
  <c r="BH498" i="3"/>
  <c r="BG498" i="3"/>
  <c r="BE498" i="3"/>
  <c r="T498" i="3"/>
  <c r="R498" i="3"/>
  <c r="P498" i="3"/>
  <c r="BK498" i="3"/>
  <c r="J498" i="3"/>
  <c r="BF498" i="3" s="1"/>
  <c r="BI497" i="3"/>
  <c r="BH497" i="3"/>
  <c r="BG497" i="3"/>
  <c r="BE497" i="3"/>
  <c r="T497" i="3"/>
  <c r="R497" i="3"/>
  <c r="P497" i="3"/>
  <c r="BK497" i="3"/>
  <c r="J497" i="3"/>
  <c r="BF497" i="3" s="1"/>
  <c r="BI496" i="3"/>
  <c r="BH496" i="3"/>
  <c r="BG496" i="3"/>
  <c r="BE496" i="3"/>
  <c r="T496" i="3"/>
  <c r="R496" i="3"/>
  <c r="P496" i="3"/>
  <c r="BK496" i="3"/>
  <c r="J496" i="3"/>
  <c r="BF496" i="3" s="1"/>
  <c r="BI495" i="3"/>
  <c r="BH495" i="3"/>
  <c r="BG495" i="3"/>
  <c r="BE495" i="3"/>
  <c r="T495" i="3"/>
  <c r="R495" i="3"/>
  <c r="P495" i="3"/>
  <c r="BK495" i="3"/>
  <c r="J495" i="3"/>
  <c r="BF495" i="3" s="1"/>
  <c r="BI494" i="3"/>
  <c r="BH494" i="3"/>
  <c r="BG494" i="3"/>
  <c r="BE494" i="3"/>
  <c r="T494" i="3"/>
  <c r="R494" i="3"/>
  <c r="P494" i="3"/>
  <c r="BK494" i="3"/>
  <c r="J494" i="3"/>
  <c r="BF494" i="3" s="1"/>
  <c r="BI493" i="3"/>
  <c r="BH493" i="3"/>
  <c r="BG493" i="3"/>
  <c r="BE493" i="3"/>
  <c r="T493" i="3"/>
  <c r="R493" i="3"/>
  <c r="P493" i="3"/>
  <c r="BK493" i="3"/>
  <c r="J493" i="3"/>
  <c r="BF493" i="3" s="1"/>
  <c r="BI492" i="3"/>
  <c r="BH492" i="3"/>
  <c r="BG492" i="3"/>
  <c r="BE492" i="3"/>
  <c r="T492" i="3"/>
  <c r="R492" i="3"/>
  <c r="P492" i="3"/>
  <c r="BK492" i="3"/>
  <c r="J492" i="3"/>
  <c r="BF492" i="3" s="1"/>
  <c r="BI491" i="3"/>
  <c r="BH491" i="3"/>
  <c r="BG491" i="3"/>
  <c r="BE491" i="3"/>
  <c r="T491" i="3"/>
  <c r="R491" i="3"/>
  <c r="P491" i="3"/>
  <c r="BK491" i="3"/>
  <c r="J491" i="3"/>
  <c r="BF491" i="3" s="1"/>
  <c r="BI490" i="3"/>
  <c r="BH490" i="3"/>
  <c r="BG490" i="3"/>
  <c r="BE490" i="3"/>
  <c r="T490" i="3"/>
  <c r="R490" i="3"/>
  <c r="P490" i="3"/>
  <c r="BK490" i="3"/>
  <c r="J490" i="3"/>
  <c r="BF490" i="3" s="1"/>
  <c r="BI489" i="3"/>
  <c r="BH489" i="3"/>
  <c r="BG489" i="3"/>
  <c r="BE489" i="3"/>
  <c r="T489" i="3"/>
  <c r="R489" i="3"/>
  <c r="P489" i="3"/>
  <c r="BK489" i="3"/>
  <c r="J489" i="3"/>
  <c r="BF489" i="3" s="1"/>
  <c r="BI488" i="3"/>
  <c r="BH488" i="3"/>
  <c r="BG488" i="3"/>
  <c r="BE488" i="3"/>
  <c r="T488" i="3"/>
  <c r="R488" i="3"/>
  <c r="P488" i="3"/>
  <c r="BK488" i="3"/>
  <c r="J488" i="3"/>
  <c r="BF488" i="3" s="1"/>
  <c r="BI487" i="3"/>
  <c r="BH487" i="3"/>
  <c r="BG487" i="3"/>
  <c r="BE487" i="3"/>
  <c r="T487" i="3"/>
  <c r="R487" i="3"/>
  <c r="P487" i="3"/>
  <c r="BK487" i="3"/>
  <c r="J487" i="3"/>
  <c r="BF487" i="3" s="1"/>
  <c r="BI486" i="3"/>
  <c r="BH486" i="3"/>
  <c r="BG486" i="3"/>
  <c r="BE486" i="3"/>
  <c r="T486" i="3"/>
  <c r="R486" i="3"/>
  <c r="P486" i="3"/>
  <c r="BK486" i="3"/>
  <c r="J486" i="3"/>
  <c r="BF486" i="3" s="1"/>
  <c r="BI485" i="3"/>
  <c r="BH485" i="3"/>
  <c r="BG485" i="3"/>
  <c r="BE485" i="3"/>
  <c r="T485" i="3"/>
  <c r="R485" i="3"/>
  <c r="P485" i="3"/>
  <c r="BK485" i="3"/>
  <c r="J485" i="3"/>
  <c r="BF485" i="3" s="1"/>
  <c r="BI484" i="3"/>
  <c r="BH484" i="3"/>
  <c r="BG484" i="3"/>
  <c r="BE484" i="3"/>
  <c r="T484" i="3"/>
  <c r="R484" i="3"/>
  <c r="P484" i="3"/>
  <c r="BK484" i="3"/>
  <c r="J484" i="3"/>
  <c r="BF484" i="3" s="1"/>
  <c r="BI483" i="3"/>
  <c r="BH483" i="3"/>
  <c r="BG483" i="3"/>
  <c r="BE483" i="3"/>
  <c r="T483" i="3"/>
  <c r="R483" i="3"/>
  <c r="P483" i="3"/>
  <c r="BK483" i="3"/>
  <c r="J483" i="3"/>
  <c r="BF483" i="3" s="1"/>
  <c r="BI482" i="3"/>
  <c r="BH482" i="3"/>
  <c r="BG482" i="3"/>
  <c r="BE482" i="3"/>
  <c r="T482" i="3"/>
  <c r="R482" i="3"/>
  <c r="P482" i="3"/>
  <c r="BK482" i="3"/>
  <c r="J482" i="3"/>
  <c r="BF482" i="3" s="1"/>
  <c r="BI481" i="3"/>
  <c r="BH481" i="3"/>
  <c r="BG481" i="3"/>
  <c r="BE481" i="3"/>
  <c r="T481" i="3"/>
  <c r="R481" i="3"/>
  <c r="P481" i="3"/>
  <c r="BK481" i="3"/>
  <c r="J481" i="3"/>
  <c r="BF481" i="3" s="1"/>
  <c r="BI480" i="3"/>
  <c r="BH480" i="3"/>
  <c r="BG480" i="3"/>
  <c r="BE480" i="3"/>
  <c r="T480" i="3"/>
  <c r="R480" i="3"/>
  <c r="P480" i="3"/>
  <c r="BK480" i="3"/>
  <c r="J480" i="3"/>
  <c r="BF480" i="3" s="1"/>
  <c r="BI479" i="3"/>
  <c r="BH479" i="3"/>
  <c r="BG479" i="3"/>
  <c r="BE479" i="3"/>
  <c r="T479" i="3"/>
  <c r="R479" i="3"/>
  <c r="P479" i="3"/>
  <c r="BK479" i="3"/>
  <c r="J479" i="3"/>
  <c r="BF479" i="3" s="1"/>
  <c r="BI478" i="3"/>
  <c r="BH478" i="3"/>
  <c r="BG478" i="3"/>
  <c r="BE478" i="3"/>
  <c r="T478" i="3"/>
  <c r="R478" i="3"/>
  <c r="P478" i="3"/>
  <c r="BK478" i="3"/>
  <c r="J478" i="3"/>
  <c r="BF478" i="3" s="1"/>
  <c r="BI477" i="3"/>
  <c r="BH477" i="3"/>
  <c r="BG477" i="3"/>
  <c r="BE477" i="3"/>
  <c r="T477" i="3"/>
  <c r="R477" i="3"/>
  <c r="P477" i="3"/>
  <c r="BK477" i="3"/>
  <c r="J477" i="3"/>
  <c r="BF477" i="3" s="1"/>
  <c r="BI476" i="3"/>
  <c r="BH476" i="3"/>
  <c r="BG476" i="3"/>
  <c r="BE476" i="3"/>
  <c r="T476" i="3"/>
  <c r="R476" i="3"/>
  <c r="P476" i="3"/>
  <c r="BK476" i="3"/>
  <c r="J476" i="3"/>
  <c r="BF476" i="3" s="1"/>
  <c r="BI475" i="3"/>
  <c r="BH475" i="3"/>
  <c r="BG475" i="3"/>
  <c r="BE475" i="3"/>
  <c r="T475" i="3"/>
  <c r="R475" i="3"/>
  <c r="P475" i="3"/>
  <c r="BK475" i="3"/>
  <c r="J475" i="3"/>
  <c r="BF475" i="3" s="1"/>
  <c r="BI474" i="3"/>
  <c r="BH474" i="3"/>
  <c r="BG474" i="3"/>
  <c r="BE474" i="3"/>
  <c r="T474" i="3"/>
  <c r="R474" i="3"/>
  <c r="P474" i="3"/>
  <c r="BK474" i="3"/>
  <c r="J474" i="3"/>
  <c r="BF474" i="3" s="1"/>
  <c r="BI473" i="3"/>
  <c r="BH473" i="3"/>
  <c r="BG473" i="3"/>
  <c r="BE473" i="3"/>
  <c r="T473" i="3"/>
  <c r="R473" i="3"/>
  <c r="P473" i="3"/>
  <c r="BK473" i="3"/>
  <c r="J473" i="3"/>
  <c r="BF473" i="3" s="1"/>
  <c r="BI472" i="3"/>
  <c r="BH472" i="3"/>
  <c r="BG472" i="3"/>
  <c r="BE472" i="3"/>
  <c r="T472" i="3"/>
  <c r="R472" i="3"/>
  <c r="P472" i="3"/>
  <c r="BK472" i="3"/>
  <c r="J472" i="3"/>
  <c r="BF472" i="3" s="1"/>
  <c r="BI471" i="3"/>
  <c r="BH471" i="3"/>
  <c r="BG471" i="3"/>
  <c r="BE471" i="3"/>
  <c r="T471" i="3"/>
  <c r="R471" i="3"/>
  <c r="P471" i="3"/>
  <c r="BK471" i="3"/>
  <c r="J471" i="3"/>
  <c r="BF471" i="3" s="1"/>
  <c r="BI470" i="3"/>
  <c r="BH470" i="3"/>
  <c r="BG470" i="3"/>
  <c r="BE470" i="3"/>
  <c r="T470" i="3"/>
  <c r="R470" i="3"/>
  <c r="P470" i="3"/>
  <c r="BK470" i="3"/>
  <c r="J470" i="3"/>
  <c r="BF470" i="3" s="1"/>
  <c r="BI469" i="3"/>
  <c r="BH469" i="3"/>
  <c r="BG469" i="3"/>
  <c r="BE469" i="3"/>
  <c r="T469" i="3"/>
  <c r="R469" i="3"/>
  <c r="P469" i="3"/>
  <c r="BK469" i="3"/>
  <c r="J469" i="3"/>
  <c r="BF469" i="3" s="1"/>
  <c r="BI468" i="3"/>
  <c r="BH468" i="3"/>
  <c r="BG468" i="3"/>
  <c r="BE468" i="3"/>
  <c r="T468" i="3"/>
  <c r="R468" i="3"/>
  <c r="P468" i="3"/>
  <c r="BK468" i="3"/>
  <c r="J468" i="3"/>
  <c r="BF468" i="3" s="1"/>
  <c r="BI467" i="3"/>
  <c r="BH467" i="3"/>
  <c r="BG467" i="3"/>
  <c r="BE467" i="3"/>
  <c r="T467" i="3"/>
  <c r="R467" i="3"/>
  <c r="P467" i="3"/>
  <c r="BK467" i="3"/>
  <c r="J467" i="3"/>
  <c r="BF467" i="3" s="1"/>
  <c r="BI466" i="3"/>
  <c r="BH466" i="3"/>
  <c r="BG466" i="3"/>
  <c r="BE466" i="3"/>
  <c r="T466" i="3"/>
  <c r="R466" i="3"/>
  <c r="P466" i="3"/>
  <c r="BK466" i="3"/>
  <c r="J466" i="3"/>
  <c r="BF466" i="3" s="1"/>
  <c r="BI465" i="3"/>
  <c r="BH465" i="3"/>
  <c r="BG465" i="3"/>
  <c r="BE465" i="3"/>
  <c r="T465" i="3"/>
  <c r="R465" i="3"/>
  <c r="P465" i="3"/>
  <c r="BK465" i="3"/>
  <c r="J465" i="3"/>
  <c r="BF465" i="3" s="1"/>
  <c r="BI464" i="3"/>
  <c r="BH464" i="3"/>
  <c r="BG464" i="3"/>
  <c r="BE464" i="3"/>
  <c r="T464" i="3"/>
  <c r="R464" i="3"/>
  <c r="P464" i="3"/>
  <c r="BK464" i="3"/>
  <c r="J464" i="3"/>
  <c r="BF464" i="3" s="1"/>
  <c r="BI463" i="3"/>
  <c r="BH463" i="3"/>
  <c r="BG463" i="3"/>
  <c r="BE463" i="3"/>
  <c r="T463" i="3"/>
  <c r="R463" i="3"/>
  <c r="P463" i="3"/>
  <c r="BK463" i="3"/>
  <c r="J463" i="3"/>
  <c r="BF463" i="3" s="1"/>
  <c r="BI462" i="3"/>
  <c r="BH462" i="3"/>
  <c r="BG462" i="3"/>
  <c r="BE462" i="3"/>
  <c r="T462" i="3"/>
  <c r="R462" i="3"/>
  <c r="P462" i="3"/>
  <c r="BK462" i="3"/>
  <c r="J462" i="3"/>
  <c r="BF462" i="3" s="1"/>
  <c r="BI461" i="3"/>
  <c r="BH461" i="3"/>
  <c r="BG461" i="3"/>
  <c r="BE461" i="3"/>
  <c r="T461" i="3"/>
  <c r="R461" i="3"/>
  <c r="P461" i="3"/>
  <c r="BK461" i="3"/>
  <c r="J461" i="3"/>
  <c r="BF461" i="3" s="1"/>
  <c r="BI460" i="3"/>
  <c r="BH460" i="3"/>
  <c r="BG460" i="3"/>
  <c r="BE460" i="3"/>
  <c r="T460" i="3"/>
  <c r="R460" i="3"/>
  <c r="P460" i="3"/>
  <c r="BK460" i="3"/>
  <c r="J460" i="3"/>
  <c r="BF460" i="3" s="1"/>
  <c r="BI459" i="3"/>
  <c r="BH459" i="3"/>
  <c r="BG459" i="3"/>
  <c r="BE459" i="3"/>
  <c r="T459" i="3"/>
  <c r="R459" i="3"/>
  <c r="P459" i="3"/>
  <c r="BK459" i="3"/>
  <c r="J459" i="3"/>
  <c r="BF459" i="3" s="1"/>
  <c r="BI458" i="3"/>
  <c r="BH458" i="3"/>
  <c r="BG458" i="3"/>
  <c r="BE458" i="3"/>
  <c r="T458" i="3"/>
  <c r="R458" i="3"/>
  <c r="P458" i="3"/>
  <c r="BK458" i="3"/>
  <c r="J458" i="3"/>
  <c r="BF458" i="3" s="1"/>
  <c r="BI457" i="3"/>
  <c r="BH457" i="3"/>
  <c r="BG457" i="3"/>
  <c r="BE457" i="3"/>
  <c r="T457" i="3"/>
  <c r="R457" i="3"/>
  <c r="P457" i="3"/>
  <c r="BK457" i="3"/>
  <c r="J457" i="3"/>
  <c r="BF457" i="3" s="1"/>
  <c r="BI456" i="3"/>
  <c r="BH456" i="3"/>
  <c r="BG456" i="3"/>
  <c r="BE456" i="3"/>
  <c r="T456" i="3"/>
  <c r="R456" i="3"/>
  <c r="P456" i="3"/>
  <c r="BK456" i="3"/>
  <c r="J456" i="3"/>
  <c r="BF456" i="3" s="1"/>
  <c r="BI455" i="3"/>
  <c r="BH455" i="3"/>
  <c r="BG455" i="3"/>
  <c r="BE455" i="3"/>
  <c r="T455" i="3"/>
  <c r="R455" i="3"/>
  <c r="P455" i="3"/>
  <c r="BK455" i="3"/>
  <c r="J455" i="3"/>
  <c r="BF455" i="3" s="1"/>
  <c r="BI454" i="3"/>
  <c r="BH454" i="3"/>
  <c r="BG454" i="3"/>
  <c r="BE454" i="3"/>
  <c r="T454" i="3"/>
  <c r="R454" i="3"/>
  <c r="P454" i="3"/>
  <c r="BK454" i="3"/>
  <c r="J454" i="3"/>
  <c r="BF454" i="3" s="1"/>
  <c r="BI453" i="3"/>
  <c r="BH453" i="3"/>
  <c r="BG453" i="3"/>
  <c r="BE453" i="3"/>
  <c r="T453" i="3"/>
  <c r="R453" i="3"/>
  <c r="P453" i="3"/>
  <c r="BK453" i="3"/>
  <c r="J453" i="3"/>
  <c r="BF453" i="3" s="1"/>
  <c r="BI452" i="3"/>
  <c r="BH452" i="3"/>
  <c r="BG452" i="3"/>
  <c r="BE452" i="3"/>
  <c r="T452" i="3"/>
  <c r="R452" i="3"/>
  <c r="P452" i="3"/>
  <c r="BK452" i="3"/>
  <c r="J452" i="3"/>
  <c r="BF452" i="3" s="1"/>
  <c r="BI451" i="3"/>
  <c r="BH451" i="3"/>
  <c r="BG451" i="3"/>
  <c r="BE451" i="3"/>
  <c r="T451" i="3"/>
  <c r="R451" i="3"/>
  <c r="P451" i="3"/>
  <c r="BK451" i="3"/>
  <c r="J451" i="3"/>
  <c r="BF451" i="3" s="1"/>
  <c r="BI450" i="3"/>
  <c r="BH450" i="3"/>
  <c r="BG450" i="3"/>
  <c r="BE450" i="3"/>
  <c r="T450" i="3"/>
  <c r="R450" i="3"/>
  <c r="P450" i="3"/>
  <c r="BK450" i="3"/>
  <c r="J450" i="3"/>
  <c r="BF450" i="3" s="1"/>
  <c r="BI449" i="3"/>
  <c r="BH449" i="3"/>
  <c r="BG449" i="3"/>
  <c r="BE449" i="3"/>
  <c r="T449" i="3"/>
  <c r="R449" i="3"/>
  <c r="P449" i="3"/>
  <c r="BK449" i="3"/>
  <c r="J449" i="3"/>
  <c r="BF449" i="3" s="1"/>
  <c r="BI448" i="3"/>
  <c r="BH448" i="3"/>
  <c r="BG448" i="3"/>
  <c r="BE448" i="3"/>
  <c r="T448" i="3"/>
  <c r="R448" i="3"/>
  <c r="P448" i="3"/>
  <c r="BK448" i="3"/>
  <c r="J448" i="3"/>
  <c r="BF448" i="3" s="1"/>
  <c r="BI447" i="3"/>
  <c r="BH447" i="3"/>
  <c r="BG447" i="3"/>
  <c r="BE447" i="3"/>
  <c r="T447" i="3"/>
  <c r="R447" i="3"/>
  <c r="P447" i="3"/>
  <c r="BK447" i="3"/>
  <c r="J447" i="3"/>
  <c r="BF447" i="3" s="1"/>
  <c r="BI446" i="3"/>
  <c r="BH446" i="3"/>
  <c r="BG446" i="3"/>
  <c r="BE446" i="3"/>
  <c r="T446" i="3"/>
  <c r="T445" i="3" s="1"/>
  <c r="R446" i="3"/>
  <c r="P446" i="3"/>
  <c r="BK446" i="3"/>
  <c r="J446" i="3"/>
  <c r="BF446" i="3" s="1"/>
  <c r="BI444" i="3"/>
  <c r="BH444" i="3"/>
  <c r="BG444" i="3"/>
  <c r="BE444" i="3"/>
  <c r="T444" i="3"/>
  <c r="R444" i="3"/>
  <c r="P444" i="3"/>
  <c r="BK444" i="3"/>
  <c r="J444" i="3"/>
  <c r="BF444" i="3" s="1"/>
  <c r="BI443" i="3"/>
  <c r="BH443" i="3"/>
  <c r="BG443" i="3"/>
  <c r="BE443" i="3"/>
  <c r="T443" i="3"/>
  <c r="R443" i="3"/>
  <c r="P443" i="3"/>
  <c r="BK443" i="3"/>
  <c r="J443" i="3"/>
  <c r="BF443" i="3" s="1"/>
  <c r="BI442" i="3"/>
  <c r="BH442" i="3"/>
  <c r="BG442" i="3"/>
  <c r="BE442" i="3"/>
  <c r="T442" i="3"/>
  <c r="R442" i="3"/>
  <c r="P442" i="3"/>
  <c r="BK442" i="3"/>
  <c r="J442" i="3"/>
  <c r="BF442" i="3" s="1"/>
  <c r="BI441" i="3"/>
  <c r="BH441" i="3"/>
  <c r="BG441" i="3"/>
  <c r="BE441" i="3"/>
  <c r="T441" i="3"/>
  <c r="R441" i="3"/>
  <c r="P441" i="3"/>
  <c r="BK441" i="3"/>
  <c r="J441" i="3"/>
  <c r="BF441" i="3" s="1"/>
  <c r="BI440" i="3"/>
  <c r="BH440" i="3"/>
  <c r="BG440" i="3"/>
  <c r="BE440" i="3"/>
  <c r="T440" i="3"/>
  <c r="R440" i="3"/>
  <c r="P440" i="3"/>
  <c r="BK440" i="3"/>
  <c r="J440" i="3"/>
  <c r="BF440" i="3" s="1"/>
  <c r="BI439" i="3"/>
  <c r="BH439" i="3"/>
  <c r="BG439" i="3"/>
  <c r="BE439" i="3"/>
  <c r="T439" i="3"/>
  <c r="R439" i="3"/>
  <c r="P439" i="3"/>
  <c r="BK439" i="3"/>
  <c r="J439" i="3"/>
  <c r="BF439" i="3" s="1"/>
  <c r="BI438" i="3"/>
  <c r="BH438" i="3"/>
  <c r="BG438" i="3"/>
  <c r="BE438" i="3"/>
  <c r="T438" i="3"/>
  <c r="R438" i="3"/>
  <c r="P438" i="3"/>
  <c r="BK438" i="3"/>
  <c r="J438" i="3"/>
  <c r="BF438" i="3" s="1"/>
  <c r="BI437" i="3"/>
  <c r="BH437" i="3"/>
  <c r="BG437" i="3"/>
  <c r="BE437" i="3"/>
  <c r="T437" i="3"/>
  <c r="R437" i="3"/>
  <c r="P437" i="3"/>
  <c r="BK437" i="3"/>
  <c r="J437" i="3"/>
  <c r="BF437" i="3" s="1"/>
  <c r="BI436" i="3"/>
  <c r="BH436" i="3"/>
  <c r="BG436" i="3"/>
  <c r="BE436" i="3"/>
  <c r="T436" i="3"/>
  <c r="R436" i="3"/>
  <c r="P436" i="3"/>
  <c r="BK436" i="3"/>
  <c r="J436" i="3"/>
  <c r="BF436" i="3" s="1"/>
  <c r="BI435" i="3"/>
  <c r="BH435" i="3"/>
  <c r="BG435" i="3"/>
  <c r="BE435" i="3"/>
  <c r="T435" i="3"/>
  <c r="R435" i="3"/>
  <c r="P435" i="3"/>
  <c r="BK435" i="3"/>
  <c r="J435" i="3"/>
  <c r="BF435" i="3" s="1"/>
  <c r="BI434" i="3"/>
  <c r="BH434" i="3"/>
  <c r="BG434" i="3"/>
  <c r="BE434" i="3"/>
  <c r="T434" i="3"/>
  <c r="T433" i="3" s="1"/>
  <c r="R434" i="3"/>
  <c r="P434" i="3"/>
  <c r="BK434" i="3"/>
  <c r="J434" i="3"/>
  <c r="BF434" i="3" s="1"/>
  <c r="BI432" i="3"/>
  <c r="BH432" i="3"/>
  <c r="BG432" i="3"/>
  <c r="BE432" i="3"/>
  <c r="T432" i="3"/>
  <c r="R432" i="3"/>
  <c r="P432" i="3"/>
  <c r="BK432" i="3"/>
  <c r="J432" i="3"/>
  <c r="BF432" i="3" s="1"/>
  <c r="BI431" i="3"/>
  <c r="BH431" i="3"/>
  <c r="BG431" i="3"/>
  <c r="BE431" i="3"/>
  <c r="T431" i="3"/>
  <c r="R431" i="3"/>
  <c r="P431" i="3"/>
  <c r="BK431" i="3"/>
  <c r="J431" i="3"/>
  <c r="BF431" i="3" s="1"/>
  <c r="BI430" i="3"/>
  <c r="BH430" i="3"/>
  <c r="BG430" i="3"/>
  <c r="BE430" i="3"/>
  <c r="T430" i="3"/>
  <c r="R430" i="3"/>
  <c r="P430" i="3"/>
  <c r="BK430" i="3"/>
  <c r="J430" i="3"/>
  <c r="BF430" i="3" s="1"/>
  <c r="BI429" i="3"/>
  <c r="BH429" i="3"/>
  <c r="BG429" i="3"/>
  <c r="BE429" i="3"/>
  <c r="T429" i="3"/>
  <c r="R429" i="3"/>
  <c r="P429" i="3"/>
  <c r="BK429" i="3"/>
  <c r="J429" i="3"/>
  <c r="BF429" i="3" s="1"/>
  <c r="BI428" i="3"/>
  <c r="BH428" i="3"/>
  <c r="BG428" i="3"/>
  <c r="BE428" i="3"/>
  <c r="T428" i="3"/>
  <c r="R428" i="3"/>
  <c r="P428" i="3"/>
  <c r="BK428" i="3"/>
  <c r="J428" i="3"/>
  <c r="BF428" i="3" s="1"/>
  <c r="BI427" i="3"/>
  <c r="BH427" i="3"/>
  <c r="BG427" i="3"/>
  <c r="BE427" i="3"/>
  <c r="T427" i="3"/>
  <c r="R427" i="3"/>
  <c r="P427" i="3"/>
  <c r="BK427" i="3"/>
  <c r="J427" i="3"/>
  <c r="BF427" i="3" s="1"/>
  <c r="BI426" i="3"/>
  <c r="BH426" i="3"/>
  <c r="BG426" i="3"/>
  <c r="BE426" i="3"/>
  <c r="T426" i="3"/>
  <c r="T425" i="3" s="1"/>
  <c r="R426" i="3"/>
  <c r="P426" i="3"/>
  <c r="BK426" i="3"/>
  <c r="J426" i="3"/>
  <c r="BF426" i="3" s="1"/>
  <c r="BI424" i="3"/>
  <c r="BH424" i="3"/>
  <c r="BG424" i="3"/>
  <c r="BE424" i="3"/>
  <c r="T424" i="3"/>
  <c r="R424" i="3"/>
  <c r="P424" i="3"/>
  <c r="BK424" i="3"/>
  <c r="J424" i="3"/>
  <c r="BF424" i="3" s="1"/>
  <c r="BI423" i="3"/>
  <c r="BH423" i="3"/>
  <c r="BG423" i="3"/>
  <c r="BE423" i="3"/>
  <c r="T423" i="3"/>
  <c r="R423" i="3"/>
  <c r="P423" i="3"/>
  <c r="BK423" i="3"/>
  <c r="J423" i="3"/>
  <c r="BF423" i="3" s="1"/>
  <c r="BI422" i="3"/>
  <c r="BH422" i="3"/>
  <c r="BG422" i="3"/>
  <c r="BE422" i="3"/>
  <c r="T422" i="3"/>
  <c r="T421" i="3" s="1"/>
  <c r="R422" i="3"/>
  <c r="P422" i="3"/>
  <c r="BK422" i="3"/>
  <c r="J422" i="3"/>
  <c r="BF422" i="3" s="1"/>
  <c r="BI420" i="3"/>
  <c r="BH420" i="3"/>
  <c r="BG420" i="3"/>
  <c r="BE420" i="3"/>
  <c r="T420" i="3"/>
  <c r="R420" i="3"/>
  <c r="P420" i="3"/>
  <c r="BK420" i="3"/>
  <c r="J420" i="3"/>
  <c r="BF420" i="3" s="1"/>
  <c r="BI419" i="3"/>
  <c r="BH419" i="3"/>
  <c r="BG419" i="3"/>
  <c r="BE419" i="3"/>
  <c r="T419" i="3"/>
  <c r="R419" i="3"/>
  <c r="P419" i="3"/>
  <c r="BK419" i="3"/>
  <c r="J419" i="3"/>
  <c r="BF419" i="3" s="1"/>
  <c r="BI418" i="3"/>
  <c r="BH418" i="3"/>
  <c r="BG418" i="3"/>
  <c r="BE418" i="3"/>
  <c r="T418" i="3"/>
  <c r="R418" i="3"/>
  <c r="P418" i="3"/>
  <c r="BK418" i="3"/>
  <c r="J418" i="3"/>
  <c r="BF418" i="3" s="1"/>
  <c r="BI417" i="3"/>
  <c r="BH417" i="3"/>
  <c r="BG417" i="3"/>
  <c r="BE417" i="3"/>
  <c r="T417" i="3"/>
  <c r="R417" i="3"/>
  <c r="P417" i="3"/>
  <c r="BK417" i="3"/>
  <c r="J417" i="3"/>
  <c r="BF417" i="3" s="1"/>
  <c r="BI416" i="3"/>
  <c r="BH416" i="3"/>
  <c r="BG416" i="3"/>
  <c r="BE416" i="3"/>
  <c r="T416" i="3"/>
  <c r="R416" i="3"/>
  <c r="P416" i="3"/>
  <c r="BK416" i="3"/>
  <c r="J416" i="3"/>
  <c r="BF416" i="3" s="1"/>
  <c r="BI415" i="3"/>
  <c r="BH415" i="3"/>
  <c r="BG415" i="3"/>
  <c r="BE415" i="3"/>
  <c r="T415" i="3"/>
  <c r="R415" i="3"/>
  <c r="P415" i="3"/>
  <c r="BK415" i="3"/>
  <c r="J415" i="3"/>
  <c r="BF415" i="3" s="1"/>
  <c r="BI414" i="3"/>
  <c r="BH414" i="3"/>
  <c r="BG414" i="3"/>
  <c r="BE414" i="3"/>
  <c r="T414" i="3"/>
  <c r="T413" i="3" s="1"/>
  <c r="R414" i="3"/>
  <c r="P414" i="3"/>
  <c r="BK414" i="3"/>
  <c r="J414" i="3"/>
  <c r="BF414" i="3" s="1"/>
  <c r="BI412" i="3"/>
  <c r="BH412" i="3"/>
  <c r="BG412" i="3"/>
  <c r="BE412" i="3"/>
  <c r="T412" i="3"/>
  <c r="R412" i="3"/>
  <c r="P412" i="3"/>
  <c r="BK412" i="3"/>
  <c r="J412" i="3"/>
  <c r="BF412" i="3" s="1"/>
  <c r="BI411" i="3"/>
  <c r="BH411" i="3"/>
  <c r="BG411" i="3"/>
  <c r="BE411" i="3"/>
  <c r="T411" i="3"/>
  <c r="T410" i="3" s="1"/>
  <c r="R411" i="3"/>
  <c r="R410" i="3" s="1"/>
  <c r="P411" i="3"/>
  <c r="BK411" i="3"/>
  <c r="J411" i="3"/>
  <c r="BF411" i="3" s="1"/>
  <c r="BI409" i="3"/>
  <c r="BH409" i="3"/>
  <c r="BG409" i="3"/>
  <c r="BE409" i="3"/>
  <c r="T409" i="3"/>
  <c r="R409" i="3"/>
  <c r="P409" i="3"/>
  <c r="BK409" i="3"/>
  <c r="J409" i="3"/>
  <c r="BF409" i="3" s="1"/>
  <c r="BI408" i="3"/>
  <c r="BH408" i="3"/>
  <c r="BG408" i="3"/>
  <c r="BE408" i="3"/>
  <c r="T408" i="3"/>
  <c r="R408" i="3"/>
  <c r="P408" i="3"/>
  <c r="BK408" i="3"/>
  <c r="J408" i="3"/>
  <c r="BF408" i="3" s="1"/>
  <c r="BI407" i="3"/>
  <c r="BH407" i="3"/>
  <c r="BG407" i="3"/>
  <c r="BE407" i="3"/>
  <c r="T407" i="3"/>
  <c r="R407" i="3"/>
  <c r="P407" i="3"/>
  <c r="BK407" i="3"/>
  <c r="J407" i="3"/>
  <c r="BF407" i="3" s="1"/>
  <c r="BI406" i="3"/>
  <c r="BH406" i="3"/>
  <c r="BG406" i="3"/>
  <c r="BE406" i="3"/>
  <c r="T406" i="3"/>
  <c r="R406" i="3"/>
  <c r="P406" i="3"/>
  <c r="BK406" i="3"/>
  <c r="J406" i="3"/>
  <c r="BF406" i="3" s="1"/>
  <c r="BI405" i="3"/>
  <c r="BH405" i="3"/>
  <c r="BG405" i="3"/>
  <c r="BE405" i="3"/>
  <c r="T405" i="3"/>
  <c r="R405" i="3"/>
  <c r="P405" i="3"/>
  <c r="BK405" i="3"/>
  <c r="J405" i="3"/>
  <c r="BF405" i="3" s="1"/>
  <c r="BI404" i="3"/>
  <c r="BH404" i="3"/>
  <c r="BG404" i="3"/>
  <c r="BE404" i="3"/>
  <c r="T404" i="3"/>
  <c r="R404" i="3"/>
  <c r="P404" i="3"/>
  <c r="BK404" i="3"/>
  <c r="J404" i="3"/>
  <c r="BF404" i="3" s="1"/>
  <c r="BI403" i="3"/>
  <c r="BH403" i="3"/>
  <c r="BG403" i="3"/>
  <c r="BE403" i="3"/>
  <c r="T403" i="3"/>
  <c r="R403" i="3"/>
  <c r="P403" i="3"/>
  <c r="BK403" i="3"/>
  <c r="J403" i="3"/>
  <c r="BF403" i="3" s="1"/>
  <c r="BI402" i="3"/>
  <c r="BH402" i="3"/>
  <c r="BG402" i="3"/>
  <c r="BE402" i="3"/>
  <c r="T402" i="3"/>
  <c r="R402" i="3"/>
  <c r="P402" i="3"/>
  <c r="BK402" i="3"/>
  <c r="J402" i="3"/>
  <c r="BF402" i="3" s="1"/>
  <c r="BI401" i="3"/>
  <c r="BH401" i="3"/>
  <c r="BG401" i="3"/>
  <c r="BE401" i="3"/>
  <c r="T401" i="3"/>
  <c r="R401" i="3"/>
  <c r="P401" i="3"/>
  <c r="BK401" i="3"/>
  <c r="J401" i="3"/>
  <c r="BF401" i="3" s="1"/>
  <c r="BI400" i="3"/>
  <c r="BH400" i="3"/>
  <c r="BG400" i="3"/>
  <c r="BE400" i="3"/>
  <c r="T400" i="3"/>
  <c r="R400" i="3"/>
  <c r="P400" i="3"/>
  <c r="P399" i="3" s="1"/>
  <c r="BK400" i="3"/>
  <c r="J400" i="3"/>
  <c r="BF400" i="3" s="1"/>
  <c r="BI398" i="3"/>
  <c r="BH398" i="3"/>
  <c r="BG398" i="3"/>
  <c r="BE398" i="3"/>
  <c r="T398" i="3"/>
  <c r="R398" i="3"/>
  <c r="P398" i="3"/>
  <c r="BK398" i="3"/>
  <c r="J398" i="3"/>
  <c r="BF398" i="3" s="1"/>
  <c r="BI397" i="3"/>
  <c r="BH397" i="3"/>
  <c r="BG397" i="3"/>
  <c r="BE397" i="3"/>
  <c r="T397" i="3"/>
  <c r="R397" i="3"/>
  <c r="P397" i="3"/>
  <c r="BK397" i="3"/>
  <c r="J397" i="3"/>
  <c r="BF397" i="3" s="1"/>
  <c r="BI396" i="3"/>
  <c r="BH396" i="3"/>
  <c r="BG396" i="3"/>
  <c r="BE396" i="3"/>
  <c r="T396" i="3"/>
  <c r="R396" i="3"/>
  <c r="P396" i="3"/>
  <c r="BK396" i="3"/>
  <c r="J396" i="3"/>
  <c r="BF396" i="3" s="1"/>
  <c r="BI395" i="3"/>
  <c r="BH395" i="3"/>
  <c r="BG395" i="3"/>
  <c r="BE395" i="3"/>
  <c r="T395" i="3"/>
  <c r="R395" i="3"/>
  <c r="P395" i="3"/>
  <c r="BK395" i="3"/>
  <c r="J395" i="3"/>
  <c r="BF395" i="3" s="1"/>
  <c r="BI394" i="3"/>
  <c r="BH394" i="3"/>
  <c r="BG394" i="3"/>
  <c r="BE394" i="3"/>
  <c r="T394" i="3"/>
  <c r="R394" i="3"/>
  <c r="P394" i="3"/>
  <c r="BK394" i="3"/>
  <c r="J394" i="3"/>
  <c r="BF394" i="3" s="1"/>
  <c r="BI393" i="3"/>
  <c r="BH393" i="3"/>
  <c r="BG393" i="3"/>
  <c r="BE393" i="3"/>
  <c r="T393" i="3"/>
  <c r="R393" i="3"/>
  <c r="P393" i="3"/>
  <c r="BK393" i="3"/>
  <c r="J393" i="3"/>
  <c r="BF393" i="3" s="1"/>
  <c r="BI392" i="3"/>
  <c r="BH392" i="3"/>
  <c r="BG392" i="3"/>
  <c r="BE392" i="3"/>
  <c r="T392" i="3"/>
  <c r="R392" i="3"/>
  <c r="P392" i="3"/>
  <c r="P391" i="3" s="1"/>
  <c r="BK392" i="3"/>
  <c r="J392" i="3"/>
  <c r="BF392" i="3" s="1"/>
  <c r="BI390" i="3"/>
  <c r="BH390" i="3"/>
  <c r="BG390" i="3"/>
  <c r="BE390" i="3"/>
  <c r="T390" i="3"/>
  <c r="R390" i="3"/>
  <c r="P390" i="3"/>
  <c r="BK390" i="3"/>
  <c r="J390" i="3"/>
  <c r="BF390" i="3" s="1"/>
  <c r="BI389" i="3"/>
  <c r="BH389" i="3"/>
  <c r="BG389" i="3"/>
  <c r="BE389" i="3"/>
  <c r="T389" i="3"/>
  <c r="R389" i="3"/>
  <c r="P389" i="3"/>
  <c r="BK389" i="3"/>
  <c r="J389" i="3"/>
  <c r="BF389" i="3" s="1"/>
  <c r="BI388" i="3"/>
  <c r="BH388" i="3"/>
  <c r="BG388" i="3"/>
  <c r="BE388" i="3"/>
  <c r="T388" i="3"/>
  <c r="R388" i="3"/>
  <c r="P388" i="3"/>
  <c r="BK388" i="3"/>
  <c r="J388" i="3"/>
  <c r="BF388" i="3" s="1"/>
  <c r="BI387" i="3"/>
  <c r="BH387" i="3"/>
  <c r="BG387" i="3"/>
  <c r="BE387" i="3"/>
  <c r="T387" i="3"/>
  <c r="R387" i="3"/>
  <c r="P387" i="3"/>
  <c r="BK387" i="3"/>
  <c r="J387" i="3"/>
  <c r="BF387" i="3" s="1"/>
  <c r="BI386" i="3"/>
  <c r="BH386" i="3"/>
  <c r="BG386" i="3"/>
  <c r="BE386" i="3"/>
  <c r="T386" i="3"/>
  <c r="R386" i="3"/>
  <c r="P386" i="3"/>
  <c r="BK386" i="3"/>
  <c r="J386" i="3"/>
  <c r="BF386" i="3" s="1"/>
  <c r="BI385" i="3"/>
  <c r="BH385" i="3"/>
  <c r="BG385" i="3"/>
  <c r="BE385" i="3"/>
  <c r="T385" i="3"/>
  <c r="R385" i="3"/>
  <c r="P385" i="3"/>
  <c r="BK385" i="3"/>
  <c r="J385" i="3"/>
  <c r="BF385" i="3" s="1"/>
  <c r="BI384" i="3"/>
  <c r="BH384" i="3"/>
  <c r="BG384" i="3"/>
  <c r="BE384" i="3"/>
  <c r="T384" i="3"/>
  <c r="R384" i="3"/>
  <c r="P384" i="3"/>
  <c r="BK384" i="3"/>
  <c r="J384" i="3"/>
  <c r="BF384" i="3" s="1"/>
  <c r="BI383" i="3"/>
  <c r="BH383" i="3"/>
  <c r="BG383" i="3"/>
  <c r="BE383" i="3"/>
  <c r="T383" i="3"/>
  <c r="R383" i="3"/>
  <c r="P383" i="3"/>
  <c r="BK383" i="3"/>
  <c r="J383" i="3"/>
  <c r="BF383" i="3" s="1"/>
  <c r="BI382" i="3"/>
  <c r="BH382" i="3"/>
  <c r="BG382" i="3"/>
  <c r="BE382" i="3"/>
  <c r="T382" i="3"/>
  <c r="R382" i="3"/>
  <c r="P382" i="3"/>
  <c r="BK382" i="3"/>
  <c r="J382" i="3"/>
  <c r="BF382" i="3" s="1"/>
  <c r="BI381" i="3"/>
  <c r="BH381" i="3"/>
  <c r="BG381" i="3"/>
  <c r="BE381" i="3"/>
  <c r="T381" i="3"/>
  <c r="R381" i="3"/>
  <c r="P381" i="3"/>
  <c r="BK381" i="3"/>
  <c r="J381" i="3"/>
  <c r="BF381" i="3" s="1"/>
  <c r="BI380" i="3"/>
  <c r="BH380" i="3"/>
  <c r="BG380" i="3"/>
  <c r="BE380" i="3"/>
  <c r="T380" i="3"/>
  <c r="R380" i="3"/>
  <c r="P380" i="3"/>
  <c r="BK380" i="3"/>
  <c r="J380" i="3"/>
  <c r="BF380" i="3" s="1"/>
  <c r="BI379" i="3"/>
  <c r="BH379" i="3"/>
  <c r="BG379" i="3"/>
  <c r="BE379" i="3"/>
  <c r="T379" i="3"/>
  <c r="R379" i="3"/>
  <c r="P379" i="3"/>
  <c r="BK379" i="3"/>
  <c r="J379" i="3"/>
  <c r="BF379" i="3" s="1"/>
  <c r="BI378" i="3"/>
  <c r="BH378" i="3"/>
  <c r="BG378" i="3"/>
  <c r="BE378" i="3"/>
  <c r="T378" i="3"/>
  <c r="R378" i="3"/>
  <c r="R377" i="3" s="1"/>
  <c r="P378" i="3"/>
  <c r="BK378" i="3"/>
  <c r="J378" i="3"/>
  <c r="BF378" i="3" s="1"/>
  <c r="BI376" i="3"/>
  <c r="BH376" i="3"/>
  <c r="BG376" i="3"/>
  <c r="BE376" i="3"/>
  <c r="T376" i="3"/>
  <c r="R376" i="3"/>
  <c r="P376" i="3"/>
  <c r="BK376" i="3"/>
  <c r="J376" i="3"/>
  <c r="BF376" i="3" s="1"/>
  <c r="BI375" i="3"/>
  <c r="BH375" i="3"/>
  <c r="BG375" i="3"/>
  <c r="BE375" i="3"/>
  <c r="T375" i="3"/>
  <c r="R375" i="3"/>
  <c r="P375" i="3"/>
  <c r="BK375" i="3"/>
  <c r="J375" i="3"/>
  <c r="BF375" i="3" s="1"/>
  <c r="BI374" i="3"/>
  <c r="BH374" i="3"/>
  <c r="BG374" i="3"/>
  <c r="BE374" i="3"/>
  <c r="T374" i="3"/>
  <c r="R374" i="3"/>
  <c r="P374" i="3"/>
  <c r="BK374" i="3"/>
  <c r="J374" i="3"/>
  <c r="BF374" i="3" s="1"/>
  <c r="BI373" i="3"/>
  <c r="BH373" i="3"/>
  <c r="BG373" i="3"/>
  <c r="BE373" i="3"/>
  <c r="T373" i="3"/>
  <c r="R373" i="3"/>
  <c r="P373" i="3"/>
  <c r="BK373" i="3"/>
  <c r="J373" i="3"/>
  <c r="BF373" i="3" s="1"/>
  <c r="BI372" i="3"/>
  <c r="BH372" i="3"/>
  <c r="BG372" i="3"/>
  <c r="BE372" i="3"/>
  <c r="T372" i="3"/>
  <c r="R372" i="3"/>
  <c r="P372" i="3"/>
  <c r="BK372" i="3"/>
  <c r="J372" i="3"/>
  <c r="BF372" i="3" s="1"/>
  <c r="BI371" i="3"/>
  <c r="BH371" i="3"/>
  <c r="BG371" i="3"/>
  <c r="BE371" i="3"/>
  <c r="T371" i="3"/>
  <c r="R371" i="3"/>
  <c r="P371" i="3"/>
  <c r="BK371" i="3"/>
  <c r="J371" i="3"/>
  <c r="BF371" i="3" s="1"/>
  <c r="BI370" i="3"/>
  <c r="BH370" i="3"/>
  <c r="BG370" i="3"/>
  <c r="BE370" i="3"/>
  <c r="T370" i="3"/>
  <c r="R370" i="3"/>
  <c r="P370" i="3"/>
  <c r="BK370" i="3"/>
  <c r="J370" i="3"/>
  <c r="BF370" i="3" s="1"/>
  <c r="BI369" i="3"/>
  <c r="BH369" i="3"/>
  <c r="BG369" i="3"/>
  <c r="BE369" i="3"/>
  <c r="T369" i="3"/>
  <c r="R369" i="3"/>
  <c r="P369" i="3"/>
  <c r="BK369" i="3"/>
  <c r="J369" i="3"/>
  <c r="BF369" i="3" s="1"/>
  <c r="BI368" i="3"/>
  <c r="BH368" i="3"/>
  <c r="BG368" i="3"/>
  <c r="BE368" i="3"/>
  <c r="T368" i="3"/>
  <c r="R368" i="3"/>
  <c r="P368" i="3"/>
  <c r="BK368" i="3"/>
  <c r="J368" i="3"/>
  <c r="BF368" i="3" s="1"/>
  <c r="BI367" i="3"/>
  <c r="BH367" i="3"/>
  <c r="BG367" i="3"/>
  <c r="BE367" i="3"/>
  <c r="T367" i="3"/>
  <c r="R367" i="3"/>
  <c r="P367" i="3"/>
  <c r="BK367" i="3"/>
  <c r="J367" i="3"/>
  <c r="BF367" i="3" s="1"/>
  <c r="BI366" i="3"/>
  <c r="BH366" i="3"/>
  <c r="BG366" i="3"/>
  <c r="BE366" i="3"/>
  <c r="T366" i="3"/>
  <c r="R366" i="3"/>
  <c r="P366" i="3"/>
  <c r="BK366" i="3"/>
  <c r="J366" i="3"/>
  <c r="BF366" i="3" s="1"/>
  <c r="BI365" i="3"/>
  <c r="BH365" i="3"/>
  <c r="BG365" i="3"/>
  <c r="BE365" i="3"/>
  <c r="T365" i="3"/>
  <c r="R365" i="3"/>
  <c r="P365" i="3"/>
  <c r="BK365" i="3"/>
  <c r="J365" i="3"/>
  <c r="BF365" i="3" s="1"/>
  <c r="BI364" i="3"/>
  <c r="BH364" i="3"/>
  <c r="BG364" i="3"/>
  <c r="BE364" i="3"/>
  <c r="T364" i="3"/>
  <c r="R364" i="3"/>
  <c r="P364" i="3"/>
  <c r="BK364" i="3"/>
  <c r="J364" i="3"/>
  <c r="BF364" i="3" s="1"/>
  <c r="BI363" i="3"/>
  <c r="BH363" i="3"/>
  <c r="BG363" i="3"/>
  <c r="BE363" i="3"/>
  <c r="T363" i="3"/>
  <c r="R363" i="3"/>
  <c r="P363" i="3"/>
  <c r="BK363" i="3"/>
  <c r="J363" i="3"/>
  <c r="BF363" i="3" s="1"/>
  <c r="BI362" i="3"/>
  <c r="BH362" i="3"/>
  <c r="BG362" i="3"/>
  <c r="BE362" i="3"/>
  <c r="T362" i="3"/>
  <c r="R362" i="3"/>
  <c r="P362" i="3"/>
  <c r="BK362" i="3"/>
  <c r="J362" i="3"/>
  <c r="BF362" i="3" s="1"/>
  <c r="BI361" i="3"/>
  <c r="BH361" i="3"/>
  <c r="BG361" i="3"/>
  <c r="BE361" i="3"/>
  <c r="T361" i="3"/>
  <c r="R361" i="3"/>
  <c r="R360" i="3" s="1"/>
  <c r="P361" i="3"/>
  <c r="BK361" i="3"/>
  <c r="J361" i="3"/>
  <c r="BF361" i="3" s="1"/>
  <c r="BI359" i="3"/>
  <c r="BH359" i="3"/>
  <c r="BG359" i="3"/>
  <c r="BE359" i="3"/>
  <c r="T359" i="3"/>
  <c r="R359" i="3"/>
  <c r="P359" i="3"/>
  <c r="BK359" i="3"/>
  <c r="J359" i="3"/>
  <c r="BF359" i="3" s="1"/>
  <c r="BI357" i="3"/>
  <c r="BH357" i="3"/>
  <c r="BG357" i="3"/>
  <c r="BE357" i="3"/>
  <c r="T357" i="3"/>
  <c r="R357" i="3"/>
  <c r="P357" i="3"/>
  <c r="BK357" i="3"/>
  <c r="J357" i="3"/>
  <c r="BF357" i="3" s="1"/>
  <c r="BI353" i="3"/>
  <c r="BH353" i="3"/>
  <c r="BG353" i="3"/>
  <c r="BE353" i="3"/>
  <c r="T353" i="3"/>
  <c r="R353" i="3"/>
  <c r="P353" i="3"/>
  <c r="BK353" i="3"/>
  <c r="J353" i="3"/>
  <c r="BF353" i="3" s="1"/>
  <c r="BI351" i="3"/>
  <c r="BH351" i="3"/>
  <c r="BG351" i="3"/>
  <c r="BE351" i="3"/>
  <c r="T351" i="3"/>
  <c r="R351" i="3"/>
  <c r="P351" i="3"/>
  <c r="BK351" i="3"/>
  <c r="J351" i="3"/>
  <c r="BF351" i="3" s="1"/>
  <c r="BI349" i="3"/>
  <c r="BH349" i="3"/>
  <c r="BG349" i="3"/>
  <c r="BE349" i="3"/>
  <c r="T349" i="3"/>
  <c r="R349" i="3"/>
  <c r="P349" i="3"/>
  <c r="BK349" i="3"/>
  <c r="J349" i="3"/>
  <c r="BF349" i="3" s="1"/>
  <c r="BI347" i="3"/>
  <c r="BH347" i="3"/>
  <c r="BG347" i="3"/>
  <c r="BE347" i="3"/>
  <c r="T347" i="3"/>
  <c r="R347" i="3"/>
  <c r="P347" i="3"/>
  <c r="BK347" i="3"/>
  <c r="J347" i="3"/>
  <c r="BF347" i="3" s="1"/>
  <c r="BI345" i="3"/>
  <c r="BH345" i="3"/>
  <c r="BG345" i="3"/>
  <c r="BE345" i="3"/>
  <c r="T345" i="3"/>
  <c r="R345" i="3"/>
  <c r="P345" i="3"/>
  <c r="BK345" i="3"/>
  <c r="J345" i="3"/>
  <c r="BF345" i="3" s="1"/>
  <c r="BI343" i="3"/>
  <c r="BH343" i="3"/>
  <c r="BG343" i="3"/>
  <c r="BE343" i="3"/>
  <c r="T343" i="3"/>
  <c r="R343" i="3"/>
  <c r="P343" i="3"/>
  <c r="BK343" i="3"/>
  <c r="J343" i="3"/>
  <c r="BF343" i="3" s="1"/>
  <c r="BI341" i="3"/>
  <c r="BH341" i="3"/>
  <c r="BG341" i="3"/>
  <c r="BE341" i="3"/>
  <c r="T341" i="3"/>
  <c r="R341" i="3"/>
  <c r="P341" i="3"/>
  <c r="BK341" i="3"/>
  <c r="J341" i="3"/>
  <c r="BF341" i="3" s="1"/>
  <c r="BI334" i="3"/>
  <c r="BH334" i="3"/>
  <c r="BG334" i="3"/>
  <c r="BE334" i="3"/>
  <c r="T334" i="3"/>
  <c r="R334" i="3"/>
  <c r="P334" i="3"/>
  <c r="BK334" i="3"/>
  <c r="J334" i="3"/>
  <c r="BF334" i="3" s="1"/>
  <c r="BI332" i="3"/>
  <c r="BH332" i="3"/>
  <c r="BG332" i="3"/>
  <c r="BE332" i="3"/>
  <c r="T332" i="3"/>
  <c r="R332" i="3"/>
  <c r="P332" i="3"/>
  <c r="BK332" i="3"/>
  <c r="J332" i="3"/>
  <c r="BF332" i="3" s="1"/>
  <c r="BI320" i="3"/>
  <c r="BH320" i="3"/>
  <c r="BG320" i="3"/>
  <c r="BE320" i="3"/>
  <c r="T320" i="3"/>
  <c r="R320" i="3"/>
  <c r="P320" i="3"/>
  <c r="BK320" i="3"/>
  <c r="J320" i="3"/>
  <c r="BF320" i="3" s="1"/>
  <c r="BI318" i="3"/>
  <c r="BH318" i="3"/>
  <c r="BG318" i="3"/>
  <c r="BE318" i="3"/>
  <c r="T318" i="3"/>
  <c r="R318" i="3"/>
  <c r="P318" i="3"/>
  <c r="BK318" i="3"/>
  <c r="J318" i="3"/>
  <c r="BF318" i="3" s="1"/>
  <c r="BI316" i="3"/>
  <c r="BH316" i="3"/>
  <c r="BG316" i="3"/>
  <c r="BE316" i="3"/>
  <c r="T316" i="3"/>
  <c r="R316" i="3"/>
  <c r="P316" i="3"/>
  <c r="BK316" i="3"/>
  <c r="J316" i="3"/>
  <c r="BF316" i="3" s="1"/>
  <c r="BI314" i="3"/>
  <c r="BH314" i="3"/>
  <c r="BG314" i="3"/>
  <c r="BE314" i="3"/>
  <c r="T314" i="3"/>
  <c r="R314" i="3"/>
  <c r="P314" i="3"/>
  <c r="BK314" i="3"/>
  <c r="J314" i="3"/>
  <c r="BF314" i="3" s="1"/>
  <c r="BI312" i="3"/>
  <c r="BH312" i="3"/>
  <c r="BG312" i="3"/>
  <c r="BE312" i="3"/>
  <c r="T312" i="3"/>
  <c r="R312" i="3"/>
  <c r="P312" i="3"/>
  <c r="BK312" i="3"/>
  <c r="J312" i="3"/>
  <c r="BF312" i="3" s="1"/>
  <c r="BI310" i="3"/>
  <c r="BH310" i="3"/>
  <c r="BG310" i="3"/>
  <c r="BE310" i="3"/>
  <c r="T310" i="3"/>
  <c r="R310" i="3"/>
  <c r="P310" i="3"/>
  <c r="BK310" i="3"/>
  <c r="J310" i="3"/>
  <c r="BF310" i="3" s="1"/>
  <c r="BI308" i="3"/>
  <c r="BH308" i="3"/>
  <c r="BG308" i="3"/>
  <c r="BE308" i="3"/>
  <c r="T308" i="3"/>
  <c r="R308" i="3"/>
  <c r="P308" i="3"/>
  <c r="BK308" i="3"/>
  <c r="J308" i="3"/>
  <c r="BF308" i="3" s="1"/>
  <c r="BI306" i="3"/>
  <c r="BH306" i="3"/>
  <c r="BG306" i="3"/>
  <c r="BE306" i="3"/>
  <c r="T306" i="3"/>
  <c r="R306" i="3"/>
  <c r="P306" i="3"/>
  <c r="BK306" i="3"/>
  <c r="J306" i="3"/>
  <c r="BF306" i="3" s="1"/>
  <c r="BI302" i="3"/>
  <c r="BH302" i="3"/>
  <c r="BG302" i="3"/>
  <c r="BE302" i="3"/>
  <c r="T302" i="3"/>
  <c r="R302" i="3"/>
  <c r="P302" i="3"/>
  <c r="BK302" i="3"/>
  <c r="J302" i="3"/>
  <c r="BF302" i="3" s="1"/>
  <c r="BI300" i="3"/>
  <c r="BH300" i="3"/>
  <c r="BG300" i="3"/>
  <c r="BE300" i="3"/>
  <c r="T300" i="3"/>
  <c r="R300" i="3"/>
  <c r="P300" i="3"/>
  <c r="BK300" i="3"/>
  <c r="J300" i="3"/>
  <c r="BF300" i="3" s="1"/>
  <c r="BI298" i="3"/>
  <c r="BH298" i="3"/>
  <c r="BG298" i="3"/>
  <c r="BE298" i="3"/>
  <c r="T298" i="3"/>
  <c r="R298" i="3"/>
  <c r="P298" i="3"/>
  <c r="BK298" i="3"/>
  <c r="J298" i="3"/>
  <c r="BF298" i="3" s="1"/>
  <c r="BI291" i="3"/>
  <c r="BH291" i="3"/>
  <c r="BG291" i="3"/>
  <c r="BE291" i="3"/>
  <c r="T291" i="3"/>
  <c r="R291" i="3"/>
  <c r="P291" i="3"/>
  <c r="BK291" i="3"/>
  <c r="J291" i="3"/>
  <c r="BF291" i="3" s="1"/>
  <c r="BI290" i="3"/>
  <c r="BH290" i="3"/>
  <c r="BG290" i="3"/>
  <c r="BE290" i="3"/>
  <c r="T290" i="3"/>
  <c r="R290" i="3"/>
  <c r="R289" i="3" s="1"/>
  <c r="P290" i="3"/>
  <c r="BK290" i="3"/>
  <c r="J290" i="3"/>
  <c r="BF290" i="3" s="1"/>
  <c r="BI288" i="3"/>
  <c r="BH288" i="3"/>
  <c r="BG288" i="3"/>
  <c r="BE288" i="3"/>
  <c r="T288" i="3"/>
  <c r="R288" i="3"/>
  <c r="P288" i="3"/>
  <c r="BK288" i="3"/>
  <c r="J288" i="3"/>
  <c r="BF288" i="3" s="1"/>
  <c r="BI286" i="3"/>
  <c r="BH286" i="3"/>
  <c r="BG286" i="3"/>
  <c r="BE286" i="3"/>
  <c r="T286" i="3"/>
  <c r="R286" i="3"/>
  <c r="P286" i="3"/>
  <c r="BK286" i="3"/>
  <c r="J286" i="3"/>
  <c r="BF286" i="3" s="1"/>
  <c r="BI281" i="3"/>
  <c r="BH281" i="3"/>
  <c r="BG281" i="3"/>
  <c r="BE281" i="3"/>
  <c r="T281" i="3"/>
  <c r="R281" i="3"/>
  <c r="P281" i="3"/>
  <c r="BK281" i="3"/>
  <c r="J281" i="3"/>
  <c r="BF281" i="3" s="1"/>
  <c r="BI279" i="3"/>
  <c r="BH279" i="3"/>
  <c r="BG279" i="3"/>
  <c r="BE279" i="3"/>
  <c r="T279" i="3"/>
  <c r="R279" i="3"/>
  <c r="P279" i="3"/>
  <c r="BK279" i="3"/>
  <c r="J279" i="3"/>
  <c r="BF279" i="3" s="1"/>
  <c r="BI272" i="3"/>
  <c r="BH272" i="3"/>
  <c r="BG272" i="3"/>
  <c r="BE272" i="3"/>
  <c r="T272" i="3"/>
  <c r="R272" i="3"/>
  <c r="P272" i="3"/>
  <c r="BK272" i="3"/>
  <c r="J272" i="3"/>
  <c r="BF272" i="3" s="1"/>
  <c r="BI270" i="3"/>
  <c r="BH270" i="3"/>
  <c r="BG270" i="3"/>
  <c r="BE270" i="3"/>
  <c r="T270" i="3"/>
  <c r="R270" i="3"/>
  <c r="P270" i="3"/>
  <c r="BK270" i="3"/>
  <c r="J270" i="3"/>
  <c r="BF270" i="3" s="1"/>
  <c r="BI267" i="3"/>
  <c r="BH267" i="3"/>
  <c r="BG267" i="3"/>
  <c r="BE267" i="3"/>
  <c r="T267" i="3"/>
  <c r="R267" i="3"/>
  <c r="P267" i="3"/>
  <c r="P266" i="3" s="1"/>
  <c r="BK267" i="3"/>
  <c r="J267" i="3"/>
  <c r="BF267" i="3" s="1"/>
  <c r="BI264" i="3"/>
  <c r="BH264" i="3"/>
  <c r="BG264" i="3"/>
  <c r="BE264" i="3"/>
  <c r="T264" i="3"/>
  <c r="T263" i="3" s="1"/>
  <c r="R264" i="3"/>
  <c r="R263" i="3" s="1"/>
  <c r="P264" i="3"/>
  <c r="P263" i="3" s="1"/>
  <c r="BK264" i="3"/>
  <c r="BK263" i="3" s="1"/>
  <c r="J263" i="3" s="1"/>
  <c r="J63" i="3" s="1"/>
  <c r="J264" i="3"/>
  <c r="BF264" i="3" s="1"/>
  <c r="BI262" i="3"/>
  <c r="BH262" i="3"/>
  <c r="BG262" i="3"/>
  <c r="BE262" i="3"/>
  <c r="T262" i="3"/>
  <c r="R262" i="3"/>
  <c r="P262" i="3"/>
  <c r="BK262" i="3"/>
  <c r="J262" i="3"/>
  <c r="BF262" i="3" s="1"/>
  <c r="BI261" i="3"/>
  <c r="BH261" i="3"/>
  <c r="BG261" i="3"/>
  <c r="BE261" i="3"/>
  <c r="T261" i="3"/>
  <c r="R261" i="3"/>
  <c r="P261" i="3"/>
  <c r="BK261" i="3"/>
  <c r="J261" i="3"/>
  <c r="BF261" i="3" s="1"/>
  <c r="BI260" i="3"/>
  <c r="BH260" i="3"/>
  <c r="BG260" i="3"/>
  <c r="BE260" i="3"/>
  <c r="T260" i="3"/>
  <c r="R260" i="3"/>
  <c r="P260" i="3"/>
  <c r="BK260" i="3"/>
  <c r="J260" i="3"/>
  <c r="BF260" i="3" s="1"/>
  <c r="BI259" i="3"/>
  <c r="BH259" i="3"/>
  <c r="BG259" i="3"/>
  <c r="BE259" i="3"/>
  <c r="T259" i="3"/>
  <c r="R259" i="3"/>
  <c r="R258" i="3" s="1"/>
  <c r="P259" i="3"/>
  <c r="BK259" i="3"/>
  <c r="J259" i="3"/>
  <c r="BF259" i="3" s="1"/>
  <c r="BI257" i="3"/>
  <c r="BH257" i="3"/>
  <c r="BG257" i="3"/>
  <c r="BE257" i="3"/>
  <c r="T257" i="3"/>
  <c r="R257" i="3"/>
  <c r="P257" i="3"/>
  <c r="BK257" i="3"/>
  <c r="J257" i="3"/>
  <c r="BF257" i="3" s="1"/>
  <c r="BI249" i="3"/>
  <c r="BH249" i="3"/>
  <c r="BG249" i="3"/>
  <c r="BE249" i="3"/>
  <c r="T249" i="3"/>
  <c r="R249" i="3"/>
  <c r="P249" i="3"/>
  <c r="BK249" i="3"/>
  <c r="J249" i="3"/>
  <c r="BF249" i="3" s="1"/>
  <c r="BI243" i="3"/>
  <c r="BH243" i="3"/>
  <c r="BG243" i="3"/>
  <c r="BE243" i="3"/>
  <c r="T243" i="3"/>
  <c r="R243" i="3"/>
  <c r="P243" i="3"/>
  <c r="BK243" i="3"/>
  <c r="J243" i="3"/>
  <c r="BF243" i="3" s="1"/>
  <c r="BI241" i="3"/>
  <c r="BH241" i="3"/>
  <c r="BG241" i="3"/>
  <c r="BE241" i="3"/>
  <c r="T241" i="3"/>
  <c r="R241" i="3"/>
  <c r="P241" i="3"/>
  <c r="BK241" i="3"/>
  <c r="J241" i="3"/>
  <c r="BF241" i="3" s="1"/>
  <c r="BI239" i="3"/>
  <c r="BH239" i="3"/>
  <c r="BG239" i="3"/>
  <c r="BE239" i="3"/>
  <c r="T239" i="3"/>
  <c r="R239" i="3"/>
  <c r="P239" i="3"/>
  <c r="BK239" i="3"/>
  <c r="J239" i="3"/>
  <c r="BF239" i="3" s="1"/>
  <c r="BI237" i="3"/>
  <c r="BH237" i="3"/>
  <c r="BG237" i="3"/>
  <c r="BE237" i="3"/>
  <c r="T237" i="3"/>
  <c r="R237" i="3"/>
  <c r="P237" i="3"/>
  <c r="BK237" i="3"/>
  <c r="J237" i="3"/>
  <c r="BF237" i="3" s="1"/>
  <c r="BI235" i="3"/>
  <c r="BH235" i="3"/>
  <c r="BG235" i="3"/>
  <c r="BE235" i="3"/>
  <c r="T235" i="3"/>
  <c r="R235" i="3"/>
  <c r="P235" i="3"/>
  <c r="BK235" i="3"/>
  <c r="J235" i="3"/>
  <c r="BF235" i="3" s="1"/>
  <c r="BI233" i="3"/>
  <c r="BH233" i="3"/>
  <c r="BG233" i="3"/>
  <c r="BE233" i="3"/>
  <c r="T233" i="3"/>
  <c r="R233" i="3"/>
  <c r="P233" i="3"/>
  <c r="BK233" i="3"/>
  <c r="J233" i="3"/>
  <c r="BF233" i="3" s="1"/>
  <c r="BI231" i="3"/>
  <c r="BH231" i="3"/>
  <c r="BG231" i="3"/>
  <c r="BE231" i="3"/>
  <c r="T231" i="3"/>
  <c r="R231" i="3"/>
  <c r="P231" i="3"/>
  <c r="BK231" i="3"/>
  <c r="J231" i="3"/>
  <c r="BF231" i="3" s="1"/>
  <c r="BI229" i="3"/>
  <c r="BH229" i="3"/>
  <c r="BG229" i="3"/>
  <c r="BE229" i="3"/>
  <c r="T229" i="3"/>
  <c r="R229" i="3"/>
  <c r="P229" i="3"/>
  <c r="BK229" i="3"/>
  <c r="J229" i="3"/>
  <c r="BF229" i="3" s="1"/>
  <c r="BI226" i="3"/>
  <c r="BH226" i="3"/>
  <c r="BG226" i="3"/>
  <c r="BE226" i="3"/>
  <c r="T226" i="3"/>
  <c r="R226" i="3"/>
  <c r="P226" i="3"/>
  <c r="BK226" i="3"/>
  <c r="J226" i="3"/>
  <c r="BF226" i="3" s="1"/>
  <c r="BI224" i="3"/>
  <c r="BH224" i="3"/>
  <c r="BG224" i="3"/>
  <c r="BE224" i="3"/>
  <c r="T224" i="3"/>
  <c r="R224" i="3"/>
  <c r="P224" i="3"/>
  <c r="BK224" i="3"/>
  <c r="J224" i="3"/>
  <c r="BF224" i="3" s="1"/>
  <c r="BI220" i="3"/>
  <c r="BH220" i="3"/>
  <c r="BG220" i="3"/>
  <c r="BE220" i="3"/>
  <c r="T220" i="3"/>
  <c r="R220" i="3"/>
  <c r="P220" i="3"/>
  <c r="BK220" i="3"/>
  <c r="J220" i="3"/>
  <c r="BF220" i="3" s="1"/>
  <c r="BI219" i="3"/>
  <c r="BH219" i="3"/>
  <c r="BG219" i="3"/>
  <c r="BE219" i="3"/>
  <c r="T219" i="3"/>
  <c r="R219" i="3"/>
  <c r="P219" i="3"/>
  <c r="BK219" i="3"/>
  <c r="J219" i="3"/>
  <c r="BF219" i="3" s="1"/>
  <c r="BI217" i="3"/>
  <c r="BH217" i="3"/>
  <c r="BG217" i="3"/>
  <c r="BE217" i="3"/>
  <c r="T217" i="3"/>
  <c r="R217" i="3"/>
  <c r="P217" i="3"/>
  <c r="BK217" i="3"/>
  <c r="J217" i="3"/>
  <c r="BF217" i="3" s="1"/>
  <c r="BI215" i="3"/>
  <c r="BH215" i="3"/>
  <c r="BG215" i="3"/>
  <c r="BE215" i="3"/>
  <c r="T215" i="3"/>
  <c r="R215" i="3"/>
  <c r="P215" i="3"/>
  <c r="BK215" i="3"/>
  <c r="J215" i="3"/>
  <c r="BF215" i="3" s="1"/>
  <c r="BI213" i="3"/>
  <c r="BH213" i="3"/>
  <c r="BG213" i="3"/>
  <c r="BE213" i="3"/>
  <c r="T213" i="3"/>
  <c r="R213" i="3"/>
  <c r="P213" i="3"/>
  <c r="BK213" i="3"/>
  <c r="J213" i="3"/>
  <c r="BF213" i="3" s="1"/>
  <c r="BI211" i="3"/>
  <c r="BH211" i="3"/>
  <c r="BG211" i="3"/>
  <c r="BE211" i="3"/>
  <c r="T211" i="3"/>
  <c r="R211" i="3"/>
  <c r="P211" i="3"/>
  <c r="BK211" i="3"/>
  <c r="J211" i="3"/>
  <c r="BF211" i="3" s="1"/>
  <c r="BI209" i="3"/>
  <c r="BH209" i="3"/>
  <c r="BG209" i="3"/>
  <c r="BE209" i="3"/>
  <c r="T209" i="3"/>
  <c r="R209" i="3"/>
  <c r="P209" i="3"/>
  <c r="BK209" i="3"/>
  <c r="J209" i="3"/>
  <c r="BF209" i="3" s="1"/>
  <c r="BI207" i="3"/>
  <c r="BH207" i="3"/>
  <c r="BG207" i="3"/>
  <c r="BE207" i="3"/>
  <c r="T207" i="3"/>
  <c r="R207" i="3"/>
  <c r="R206" i="3" s="1"/>
  <c r="P207" i="3"/>
  <c r="BK207" i="3"/>
  <c r="J207" i="3"/>
  <c r="BF207" i="3" s="1"/>
  <c r="BI205" i="3"/>
  <c r="BH205" i="3"/>
  <c r="BG205" i="3"/>
  <c r="BE205" i="3"/>
  <c r="T205" i="3"/>
  <c r="R205" i="3"/>
  <c r="P205" i="3"/>
  <c r="BK205" i="3"/>
  <c r="J205" i="3"/>
  <c r="BF205" i="3" s="1"/>
  <c r="BI203" i="3"/>
  <c r="BH203" i="3"/>
  <c r="BG203" i="3"/>
  <c r="BE203" i="3"/>
  <c r="T203" i="3"/>
  <c r="R203" i="3"/>
  <c r="P203" i="3"/>
  <c r="BK203" i="3"/>
  <c r="J203" i="3"/>
  <c r="BF203" i="3" s="1"/>
  <c r="BI201" i="3"/>
  <c r="BH201" i="3"/>
  <c r="BG201" i="3"/>
  <c r="BE201" i="3"/>
  <c r="T201" i="3"/>
  <c r="R201" i="3"/>
  <c r="P201" i="3"/>
  <c r="BK201" i="3"/>
  <c r="J201" i="3"/>
  <c r="BF201" i="3" s="1"/>
  <c r="BI199" i="3"/>
  <c r="BH199" i="3"/>
  <c r="BG199" i="3"/>
  <c r="BE199" i="3"/>
  <c r="T199" i="3"/>
  <c r="R199" i="3"/>
  <c r="P199" i="3"/>
  <c r="BK199" i="3"/>
  <c r="J199" i="3"/>
  <c r="BF199" i="3" s="1"/>
  <c r="BI197" i="3"/>
  <c r="BH197" i="3"/>
  <c r="BG197" i="3"/>
  <c r="BE197" i="3"/>
  <c r="T197" i="3"/>
  <c r="R197" i="3"/>
  <c r="P197" i="3"/>
  <c r="BK197" i="3"/>
  <c r="J197" i="3"/>
  <c r="BF197" i="3" s="1"/>
  <c r="BI195" i="3"/>
  <c r="BH195" i="3"/>
  <c r="BG195" i="3"/>
  <c r="BE195" i="3"/>
  <c r="T195" i="3"/>
  <c r="R195" i="3"/>
  <c r="P195" i="3"/>
  <c r="BK195" i="3"/>
  <c r="J195" i="3"/>
  <c r="BF195" i="3" s="1"/>
  <c r="BI193" i="3"/>
  <c r="BH193" i="3"/>
  <c r="BG193" i="3"/>
  <c r="BE193" i="3"/>
  <c r="T193" i="3"/>
  <c r="R193" i="3"/>
  <c r="P193" i="3"/>
  <c r="BK193" i="3"/>
  <c r="J193" i="3"/>
  <c r="BF193" i="3" s="1"/>
  <c r="BI191" i="3"/>
  <c r="BH191" i="3"/>
  <c r="BG191" i="3"/>
  <c r="BE191" i="3"/>
  <c r="T191" i="3"/>
  <c r="R191" i="3"/>
  <c r="P191" i="3"/>
  <c r="BK191" i="3"/>
  <c r="J191" i="3"/>
  <c r="BF191" i="3" s="1"/>
  <c r="BI189" i="3"/>
  <c r="BH189" i="3"/>
  <c r="BG189" i="3"/>
  <c r="BE189" i="3"/>
  <c r="T189" i="3"/>
  <c r="R189" i="3"/>
  <c r="P189" i="3"/>
  <c r="BK189" i="3"/>
  <c r="J189" i="3"/>
  <c r="BF189" i="3" s="1"/>
  <c r="BI188" i="3"/>
  <c r="BH188" i="3"/>
  <c r="BG188" i="3"/>
  <c r="BE188" i="3"/>
  <c r="T188" i="3"/>
  <c r="R188" i="3"/>
  <c r="P188" i="3"/>
  <c r="BK188" i="3"/>
  <c r="J188" i="3"/>
  <c r="BF188" i="3" s="1"/>
  <c r="BI186" i="3"/>
  <c r="BH186" i="3"/>
  <c r="BG186" i="3"/>
  <c r="BE186" i="3"/>
  <c r="T186" i="3"/>
  <c r="R186" i="3"/>
  <c r="P186" i="3"/>
  <c r="BK186" i="3"/>
  <c r="J186" i="3"/>
  <c r="BF186" i="3" s="1"/>
  <c r="BI182" i="3"/>
  <c r="BH182" i="3"/>
  <c r="BG182" i="3"/>
  <c r="BE182" i="3"/>
  <c r="T182" i="3"/>
  <c r="R182" i="3"/>
  <c r="P182" i="3"/>
  <c r="BK182" i="3"/>
  <c r="J182" i="3"/>
  <c r="BF182" i="3" s="1"/>
  <c r="BI180" i="3"/>
  <c r="BH180" i="3"/>
  <c r="BG180" i="3"/>
  <c r="BE180" i="3"/>
  <c r="T180" i="3"/>
  <c r="R180" i="3"/>
  <c r="P180" i="3"/>
  <c r="BK180" i="3"/>
  <c r="J180" i="3"/>
  <c r="BF180" i="3" s="1"/>
  <c r="BI178" i="3"/>
  <c r="BH178" i="3"/>
  <c r="BG178" i="3"/>
  <c r="BE178" i="3"/>
  <c r="T178" i="3"/>
  <c r="R178" i="3"/>
  <c r="P178" i="3"/>
  <c r="BK178" i="3"/>
  <c r="J178" i="3"/>
  <c r="BF178" i="3" s="1"/>
  <c r="BI176" i="3"/>
  <c r="BH176" i="3"/>
  <c r="BG176" i="3"/>
  <c r="BE176" i="3"/>
  <c r="T176" i="3"/>
  <c r="R176" i="3"/>
  <c r="P176" i="3"/>
  <c r="BK176" i="3"/>
  <c r="J176" i="3"/>
  <c r="BF176" i="3" s="1"/>
  <c r="BI174" i="3"/>
  <c r="BH174" i="3"/>
  <c r="BG174" i="3"/>
  <c r="BE174" i="3"/>
  <c r="T174" i="3"/>
  <c r="R174" i="3"/>
  <c r="P174" i="3"/>
  <c r="BK174" i="3"/>
  <c r="J174" i="3"/>
  <c r="BF174" i="3" s="1"/>
  <c r="BI172" i="3"/>
  <c r="BH172" i="3"/>
  <c r="BG172" i="3"/>
  <c r="BE172" i="3"/>
  <c r="T172" i="3"/>
  <c r="R172" i="3"/>
  <c r="P172" i="3"/>
  <c r="BK172" i="3"/>
  <c r="J172" i="3"/>
  <c r="BF172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 s="1"/>
  <c r="BI165" i="3"/>
  <c r="BH165" i="3"/>
  <c r="BG165" i="3"/>
  <c r="BE165" i="3"/>
  <c r="T165" i="3"/>
  <c r="R165" i="3"/>
  <c r="P165" i="3"/>
  <c r="BK165" i="3"/>
  <c r="J165" i="3"/>
  <c r="BF165" i="3" s="1"/>
  <c r="BI163" i="3"/>
  <c r="BH163" i="3"/>
  <c r="BG163" i="3"/>
  <c r="BE163" i="3"/>
  <c r="T163" i="3"/>
  <c r="R163" i="3"/>
  <c r="P163" i="3"/>
  <c r="BK163" i="3"/>
  <c r="J163" i="3"/>
  <c r="BF163" i="3" s="1"/>
  <c r="BI161" i="3"/>
  <c r="BH161" i="3"/>
  <c r="BG161" i="3"/>
  <c r="BE161" i="3"/>
  <c r="T161" i="3"/>
  <c r="R161" i="3"/>
  <c r="P161" i="3"/>
  <c r="BK161" i="3"/>
  <c r="BK160" i="3" s="1"/>
  <c r="J160" i="3" s="1"/>
  <c r="J60" i="3" s="1"/>
  <c r="J161" i="3"/>
  <c r="BF161" i="3" s="1"/>
  <c r="BI158" i="3"/>
  <c r="BH158" i="3"/>
  <c r="BG158" i="3"/>
  <c r="BE158" i="3"/>
  <c r="T158" i="3"/>
  <c r="R158" i="3"/>
  <c r="P158" i="3"/>
  <c r="BK158" i="3"/>
  <c r="J158" i="3"/>
  <c r="BF158" i="3" s="1"/>
  <c r="BI154" i="3"/>
  <c r="BH154" i="3"/>
  <c r="BG154" i="3"/>
  <c r="BE154" i="3"/>
  <c r="T154" i="3"/>
  <c r="R154" i="3"/>
  <c r="P154" i="3"/>
  <c r="BK154" i="3"/>
  <c r="J154" i="3"/>
  <c r="BF154" i="3" s="1"/>
  <c r="BI152" i="3"/>
  <c r="BH152" i="3"/>
  <c r="BG152" i="3"/>
  <c r="BE152" i="3"/>
  <c r="T152" i="3"/>
  <c r="R152" i="3"/>
  <c r="P152" i="3"/>
  <c r="BK152" i="3"/>
  <c r="J152" i="3"/>
  <c r="BF152" i="3" s="1"/>
  <c r="BI150" i="3"/>
  <c r="BH150" i="3"/>
  <c r="BG150" i="3"/>
  <c r="BE150" i="3"/>
  <c r="T150" i="3"/>
  <c r="R150" i="3"/>
  <c r="P150" i="3"/>
  <c r="BK150" i="3"/>
  <c r="J150" i="3"/>
  <c r="BF150" i="3" s="1"/>
  <c r="BI148" i="3"/>
  <c r="BH148" i="3"/>
  <c r="BG148" i="3"/>
  <c r="BE148" i="3"/>
  <c r="T148" i="3"/>
  <c r="R148" i="3"/>
  <c r="P148" i="3"/>
  <c r="BK148" i="3"/>
  <c r="J148" i="3"/>
  <c r="BF148" i="3" s="1"/>
  <c r="BI146" i="3"/>
  <c r="BH146" i="3"/>
  <c r="BG146" i="3"/>
  <c r="BE146" i="3"/>
  <c r="T146" i="3"/>
  <c r="R146" i="3"/>
  <c r="P146" i="3"/>
  <c r="BK146" i="3"/>
  <c r="J146" i="3"/>
  <c r="BF146" i="3" s="1"/>
  <c r="BI144" i="3"/>
  <c r="BH144" i="3"/>
  <c r="BG144" i="3"/>
  <c r="BE144" i="3"/>
  <c r="T144" i="3"/>
  <c r="R144" i="3"/>
  <c r="P144" i="3"/>
  <c r="BK144" i="3"/>
  <c r="J144" i="3"/>
  <c r="BF144" i="3" s="1"/>
  <c r="BI142" i="3"/>
  <c r="BH142" i="3"/>
  <c r="BG142" i="3"/>
  <c r="BE142" i="3"/>
  <c r="T142" i="3"/>
  <c r="R142" i="3"/>
  <c r="P142" i="3"/>
  <c r="BK142" i="3"/>
  <c r="J142" i="3"/>
  <c r="BF142" i="3" s="1"/>
  <c r="BI140" i="3"/>
  <c r="BH140" i="3"/>
  <c r="BG140" i="3"/>
  <c r="BE140" i="3"/>
  <c r="T140" i="3"/>
  <c r="R140" i="3"/>
  <c r="P140" i="3"/>
  <c r="BK140" i="3"/>
  <c r="J140" i="3"/>
  <c r="BF140" i="3" s="1"/>
  <c r="BI137" i="3"/>
  <c r="BH137" i="3"/>
  <c r="BG137" i="3"/>
  <c r="BE137" i="3"/>
  <c r="T137" i="3"/>
  <c r="R137" i="3"/>
  <c r="P137" i="3"/>
  <c r="BK137" i="3"/>
  <c r="J137" i="3"/>
  <c r="BF137" i="3" s="1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T130" i="3" s="1"/>
  <c r="R131" i="3"/>
  <c r="P131" i="3"/>
  <c r="BK131" i="3"/>
  <c r="J131" i="3"/>
  <c r="BF131" i="3" s="1"/>
  <c r="BI128" i="3"/>
  <c r="BH128" i="3"/>
  <c r="BG128" i="3"/>
  <c r="BE128" i="3"/>
  <c r="T128" i="3"/>
  <c r="R128" i="3"/>
  <c r="P128" i="3"/>
  <c r="BK128" i="3"/>
  <c r="J128" i="3"/>
  <c r="BF128" i="3" s="1"/>
  <c r="BI126" i="3"/>
  <c r="BH126" i="3"/>
  <c r="BG126" i="3"/>
  <c r="BE126" i="3"/>
  <c r="T126" i="3"/>
  <c r="R126" i="3"/>
  <c r="P126" i="3"/>
  <c r="BK126" i="3"/>
  <c r="J126" i="3"/>
  <c r="BF126" i="3" s="1"/>
  <c r="BI124" i="3"/>
  <c r="BH124" i="3"/>
  <c r="BG124" i="3"/>
  <c r="BE124" i="3"/>
  <c r="T124" i="3"/>
  <c r="R124" i="3"/>
  <c r="P124" i="3"/>
  <c r="BK124" i="3"/>
  <c r="J124" i="3"/>
  <c r="BF124" i="3" s="1"/>
  <c r="BI122" i="3"/>
  <c r="BH122" i="3"/>
  <c r="BG122" i="3"/>
  <c r="BE122" i="3"/>
  <c r="T122" i="3"/>
  <c r="R122" i="3"/>
  <c r="P122" i="3"/>
  <c r="BK122" i="3"/>
  <c r="J122" i="3"/>
  <c r="BF122" i="3" s="1"/>
  <c r="BI120" i="3"/>
  <c r="BH120" i="3"/>
  <c r="BG120" i="3"/>
  <c r="BE120" i="3"/>
  <c r="T120" i="3"/>
  <c r="R120" i="3"/>
  <c r="P120" i="3"/>
  <c r="BK120" i="3"/>
  <c r="J120" i="3"/>
  <c r="BF120" i="3" s="1"/>
  <c r="BI118" i="3"/>
  <c r="BH118" i="3"/>
  <c r="BG118" i="3"/>
  <c r="BE118" i="3"/>
  <c r="T118" i="3"/>
  <c r="R118" i="3"/>
  <c r="P118" i="3"/>
  <c r="BK118" i="3"/>
  <c r="J118" i="3"/>
  <c r="BF118" i="3" s="1"/>
  <c r="BI116" i="3"/>
  <c r="BH116" i="3"/>
  <c r="BG116" i="3"/>
  <c r="BE116" i="3"/>
  <c r="T116" i="3"/>
  <c r="R116" i="3"/>
  <c r="R115" i="3" s="1"/>
  <c r="P116" i="3"/>
  <c r="BK116" i="3"/>
  <c r="J116" i="3"/>
  <c r="BF116" i="3" s="1"/>
  <c r="J109" i="3"/>
  <c r="F109" i="3"/>
  <c r="F107" i="3"/>
  <c r="E105" i="3"/>
  <c r="J51" i="3"/>
  <c r="F51" i="3"/>
  <c r="F49" i="3"/>
  <c r="E47" i="3"/>
  <c r="J18" i="3"/>
  <c r="E18" i="3"/>
  <c r="F52" i="3" s="1"/>
  <c r="J17" i="3"/>
  <c r="J12" i="3"/>
  <c r="J107" i="3" s="1"/>
  <c r="E7" i="3"/>
  <c r="E45" i="3" s="1"/>
  <c r="AY52" i="1"/>
  <c r="AX52" i="1"/>
  <c r="BI1066" i="2"/>
  <c r="BH1066" i="2"/>
  <c r="BG1066" i="2"/>
  <c r="BE1066" i="2"/>
  <c r="T1066" i="2"/>
  <c r="T1065" i="2" s="1"/>
  <c r="T1064" i="2" s="1"/>
  <c r="R1066" i="2"/>
  <c r="R1065" i="2" s="1"/>
  <c r="R1064" i="2" s="1"/>
  <c r="P1066" i="2"/>
  <c r="P1065" i="2" s="1"/>
  <c r="P1064" i="2" s="1"/>
  <c r="BK1066" i="2"/>
  <c r="BK1065" i="2" s="1"/>
  <c r="J1065" i="2" s="1"/>
  <c r="J1066" i="2"/>
  <c r="BF1066" i="2" s="1"/>
  <c r="J93" i="2"/>
  <c r="BI1063" i="2"/>
  <c r="BH1063" i="2"/>
  <c r="BG1063" i="2"/>
  <c r="BE1063" i="2"/>
  <c r="T1063" i="2"/>
  <c r="R1063" i="2"/>
  <c r="P1063" i="2"/>
  <c r="BK1063" i="2"/>
  <c r="J1063" i="2"/>
  <c r="BF1063" i="2" s="1"/>
  <c r="BI1062" i="2"/>
  <c r="BH1062" i="2"/>
  <c r="BG1062" i="2"/>
  <c r="BE1062" i="2"/>
  <c r="T1062" i="2"/>
  <c r="R1062" i="2"/>
  <c r="R1061" i="2" s="1"/>
  <c r="R1060" i="2" s="1"/>
  <c r="P1062" i="2"/>
  <c r="P1061" i="2" s="1"/>
  <c r="P1060" i="2" s="1"/>
  <c r="BK1062" i="2"/>
  <c r="J1062" i="2"/>
  <c r="BF1062" i="2" s="1"/>
  <c r="BI1058" i="2"/>
  <c r="BH1058" i="2"/>
  <c r="BG1058" i="2"/>
  <c r="BE1058" i="2"/>
  <c r="T1058" i="2"/>
  <c r="R1058" i="2"/>
  <c r="P1058" i="2"/>
  <c r="BK1058" i="2"/>
  <c r="J1058" i="2"/>
  <c r="BF1058" i="2" s="1"/>
  <c r="BI1037" i="2"/>
  <c r="BH1037" i="2"/>
  <c r="BG1037" i="2"/>
  <c r="BE1037" i="2"/>
  <c r="T1037" i="2"/>
  <c r="R1037" i="2"/>
  <c r="P1037" i="2"/>
  <c r="BK1037" i="2"/>
  <c r="J1037" i="2"/>
  <c r="BF1037" i="2" s="1"/>
  <c r="BI1035" i="2"/>
  <c r="BH1035" i="2"/>
  <c r="BG1035" i="2"/>
  <c r="BE1035" i="2"/>
  <c r="T1035" i="2"/>
  <c r="R1035" i="2"/>
  <c r="P1035" i="2"/>
  <c r="BK1035" i="2"/>
  <c r="BK1034" i="2" s="1"/>
  <c r="J1034" i="2" s="1"/>
  <c r="J89" i="2" s="1"/>
  <c r="J1035" i="2"/>
  <c r="BF1035" i="2" s="1"/>
  <c r="BI1012" i="2"/>
  <c r="BH1012" i="2"/>
  <c r="BG1012" i="2"/>
  <c r="BE1012" i="2"/>
  <c r="T1012" i="2"/>
  <c r="R1012" i="2"/>
  <c r="P1012" i="2"/>
  <c r="BK1012" i="2"/>
  <c r="J1012" i="2"/>
  <c r="BF1012" i="2" s="1"/>
  <c r="BI1010" i="2"/>
  <c r="BH1010" i="2"/>
  <c r="BG1010" i="2"/>
  <c r="BE1010" i="2"/>
  <c r="T1010" i="2"/>
  <c r="R1010" i="2"/>
  <c r="P1010" i="2"/>
  <c r="BK1010" i="2"/>
  <c r="J1010" i="2"/>
  <c r="BF1010" i="2" s="1"/>
  <c r="BI1008" i="2"/>
  <c r="BH1008" i="2"/>
  <c r="BG1008" i="2"/>
  <c r="BE1008" i="2"/>
  <c r="T1008" i="2"/>
  <c r="R1008" i="2"/>
  <c r="P1008" i="2"/>
  <c r="BK1008" i="2"/>
  <c r="J1008" i="2"/>
  <c r="BF1008" i="2" s="1"/>
  <c r="BI1005" i="2"/>
  <c r="BH1005" i="2"/>
  <c r="BG1005" i="2"/>
  <c r="BE1005" i="2"/>
  <c r="T1005" i="2"/>
  <c r="R1005" i="2"/>
  <c r="P1005" i="2"/>
  <c r="BK1005" i="2"/>
  <c r="J1005" i="2"/>
  <c r="BF1005" i="2" s="1"/>
  <c r="BI998" i="2"/>
  <c r="BH998" i="2"/>
  <c r="BG998" i="2"/>
  <c r="BE998" i="2"/>
  <c r="T998" i="2"/>
  <c r="R998" i="2"/>
  <c r="P998" i="2"/>
  <c r="BK998" i="2"/>
  <c r="J998" i="2"/>
  <c r="BF998" i="2" s="1"/>
  <c r="BI987" i="2"/>
  <c r="BH987" i="2"/>
  <c r="BG987" i="2"/>
  <c r="BE987" i="2"/>
  <c r="T987" i="2"/>
  <c r="R987" i="2"/>
  <c r="P987" i="2"/>
  <c r="BK987" i="2"/>
  <c r="J987" i="2"/>
  <c r="BF987" i="2" s="1"/>
  <c r="BI985" i="2"/>
  <c r="BH985" i="2"/>
  <c r="BG985" i="2"/>
  <c r="BE985" i="2"/>
  <c r="T985" i="2"/>
  <c r="T984" i="2" s="1"/>
  <c r="R985" i="2"/>
  <c r="P985" i="2"/>
  <c r="BK985" i="2"/>
  <c r="J985" i="2"/>
  <c r="BF985" i="2" s="1"/>
  <c r="BI983" i="2"/>
  <c r="BH983" i="2"/>
  <c r="BG983" i="2"/>
  <c r="BE983" i="2"/>
  <c r="T983" i="2"/>
  <c r="R983" i="2"/>
  <c r="P983" i="2"/>
  <c r="BK983" i="2"/>
  <c r="J983" i="2"/>
  <c r="BF983" i="2" s="1"/>
  <c r="BI978" i="2"/>
  <c r="BH978" i="2"/>
  <c r="BG978" i="2"/>
  <c r="BE978" i="2"/>
  <c r="T978" i="2"/>
  <c r="R978" i="2"/>
  <c r="P978" i="2"/>
  <c r="BK978" i="2"/>
  <c r="J978" i="2"/>
  <c r="BF978" i="2" s="1"/>
  <c r="BI974" i="2"/>
  <c r="BH974" i="2"/>
  <c r="BG974" i="2"/>
  <c r="BE974" i="2"/>
  <c r="T974" i="2"/>
  <c r="R974" i="2"/>
  <c r="P974" i="2"/>
  <c r="BK974" i="2"/>
  <c r="J974" i="2"/>
  <c r="BF974" i="2" s="1"/>
  <c r="BI972" i="2"/>
  <c r="BH972" i="2"/>
  <c r="BG972" i="2"/>
  <c r="BE972" i="2"/>
  <c r="T972" i="2"/>
  <c r="R972" i="2"/>
  <c r="P972" i="2"/>
  <c r="BK972" i="2"/>
  <c r="J972" i="2"/>
  <c r="BF972" i="2" s="1"/>
  <c r="BI970" i="2"/>
  <c r="BH970" i="2"/>
  <c r="BG970" i="2"/>
  <c r="BE970" i="2"/>
  <c r="T970" i="2"/>
  <c r="R970" i="2"/>
  <c r="P970" i="2"/>
  <c r="BK970" i="2"/>
  <c r="J970" i="2"/>
  <c r="BF970" i="2" s="1"/>
  <c r="BI968" i="2"/>
  <c r="BH968" i="2"/>
  <c r="BG968" i="2"/>
  <c r="BE968" i="2"/>
  <c r="T968" i="2"/>
  <c r="R968" i="2"/>
  <c r="P968" i="2"/>
  <c r="BK968" i="2"/>
  <c r="J968" i="2"/>
  <c r="BF968" i="2" s="1"/>
  <c r="BI964" i="2"/>
  <c r="BH964" i="2"/>
  <c r="BG964" i="2"/>
  <c r="BE964" i="2"/>
  <c r="T964" i="2"/>
  <c r="R964" i="2"/>
  <c r="P964" i="2"/>
  <c r="BK964" i="2"/>
  <c r="J964" i="2"/>
  <c r="BF964" i="2" s="1"/>
  <c r="BI962" i="2"/>
  <c r="BH962" i="2"/>
  <c r="BG962" i="2"/>
  <c r="BE962" i="2"/>
  <c r="T962" i="2"/>
  <c r="R962" i="2"/>
  <c r="P962" i="2"/>
  <c r="BK962" i="2"/>
  <c r="J962" i="2"/>
  <c r="BF962" i="2" s="1"/>
  <c r="BI955" i="2"/>
  <c r="BH955" i="2"/>
  <c r="BG955" i="2"/>
  <c r="BE955" i="2"/>
  <c r="T955" i="2"/>
  <c r="R955" i="2"/>
  <c r="P955" i="2"/>
  <c r="BK955" i="2"/>
  <c r="BK954" i="2" s="1"/>
  <c r="J954" i="2" s="1"/>
  <c r="J87" i="2" s="1"/>
  <c r="J955" i="2"/>
  <c r="BF955" i="2" s="1"/>
  <c r="BI953" i="2"/>
  <c r="BH953" i="2"/>
  <c r="BG953" i="2"/>
  <c r="BE953" i="2"/>
  <c r="T953" i="2"/>
  <c r="R953" i="2"/>
  <c r="P953" i="2"/>
  <c r="BK953" i="2"/>
  <c r="J953" i="2"/>
  <c r="BF953" i="2" s="1"/>
  <c r="BI951" i="2"/>
  <c r="BH951" i="2"/>
  <c r="BG951" i="2"/>
  <c r="BE951" i="2"/>
  <c r="T951" i="2"/>
  <c r="R951" i="2"/>
  <c r="P951" i="2"/>
  <c r="BK951" i="2"/>
  <c r="J951" i="2"/>
  <c r="BF951" i="2" s="1"/>
  <c r="BI949" i="2"/>
  <c r="BH949" i="2"/>
  <c r="BG949" i="2"/>
  <c r="BE949" i="2"/>
  <c r="T949" i="2"/>
  <c r="R949" i="2"/>
  <c r="P949" i="2"/>
  <c r="BK949" i="2"/>
  <c r="J949" i="2"/>
  <c r="BF949" i="2" s="1"/>
  <c r="BI947" i="2"/>
  <c r="BH947" i="2"/>
  <c r="BG947" i="2"/>
  <c r="BE947" i="2"/>
  <c r="T947" i="2"/>
  <c r="R947" i="2"/>
  <c r="P947" i="2"/>
  <c r="BK947" i="2"/>
  <c r="J947" i="2"/>
  <c r="BF947" i="2" s="1"/>
  <c r="BI944" i="2"/>
  <c r="BH944" i="2"/>
  <c r="BG944" i="2"/>
  <c r="BE944" i="2"/>
  <c r="T944" i="2"/>
  <c r="R944" i="2"/>
  <c r="P944" i="2"/>
  <c r="BK944" i="2"/>
  <c r="J944" i="2"/>
  <c r="BF944" i="2" s="1"/>
  <c r="BI942" i="2"/>
  <c r="BH942" i="2"/>
  <c r="BG942" i="2"/>
  <c r="BE942" i="2"/>
  <c r="T942" i="2"/>
  <c r="R942" i="2"/>
  <c r="P942" i="2"/>
  <c r="BK942" i="2"/>
  <c r="J942" i="2"/>
  <c r="BF942" i="2" s="1"/>
  <c r="BI934" i="2"/>
  <c r="BH934" i="2"/>
  <c r="BG934" i="2"/>
  <c r="BE934" i="2"/>
  <c r="T934" i="2"/>
  <c r="T933" i="2" s="1"/>
  <c r="R934" i="2"/>
  <c r="P934" i="2"/>
  <c r="BK934" i="2"/>
  <c r="J934" i="2"/>
  <c r="BF934" i="2" s="1"/>
  <c r="BI932" i="2"/>
  <c r="BH932" i="2"/>
  <c r="BG932" i="2"/>
  <c r="BE932" i="2"/>
  <c r="T932" i="2"/>
  <c r="R932" i="2"/>
  <c r="P932" i="2"/>
  <c r="BK932" i="2"/>
  <c r="J932" i="2"/>
  <c r="BF932" i="2" s="1"/>
  <c r="BI930" i="2"/>
  <c r="BH930" i="2"/>
  <c r="BG930" i="2"/>
  <c r="BE930" i="2"/>
  <c r="T930" i="2"/>
  <c r="R930" i="2"/>
  <c r="P930" i="2"/>
  <c r="BK930" i="2"/>
  <c r="J930" i="2"/>
  <c r="BF930" i="2" s="1"/>
  <c r="BI927" i="2"/>
  <c r="BH927" i="2"/>
  <c r="BG927" i="2"/>
  <c r="BE927" i="2"/>
  <c r="T927" i="2"/>
  <c r="R927" i="2"/>
  <c r="P927" i="2"/>
  <c r="BK927" i="2"/>
  <c r="J927" i="2"/>
  <c r="BF927" i="2" s="1"/>
  <c r="BI919" i="2"/>
  <c r="BH919" i="2"/>
  <c r="BG919" i="2"/>
  <c r="BE919" i="2"/>
  <c r="T919" i="2"/>
  <c r="R919" i="2"/>
  <c r="P919" i="2"/>
  <c r="BK919" i="2"/>
  <c r="J919" i="2"/>
  <c r="BF919" i="2" s="1"/>
  <c r="BI917" i="2"/>
  <c r="BH917" i="2"/>
  <c r="BG917" i="2"/>
  <c r="BE917" i="2"/>
  <c r="T917" i="2"/>
  <c r="R917" i="2"/>
  <c r="P917" i="2"/>
  <c r="BK917" i="2"/>
  <c r="J917" i="2"/>
  <c r="BF917" i="2" s="1"/>
  <c r="BI915" i="2"/>
  <c r="BH915" i="2"/>
  <c r="BG915" i="2"/>
  <c r="BE915" i="2"/>
  <c r="T915" i="2"/>
  <c r="R915" i="2"/>
  <c r="P915" i="2"/>
  <c r="BK915" i="2"/>
  <c r="J915" i="2"/>
  <c r="BF915" i="2" s="1"/>
  <c r="BI913" i="2"/>
  <c r="BH913" i="2"/>
  <c r="BG913" i="2"/>
  <c r="BE913" i="2"/>
  <c r="T913" i="2"/>
  <c r="R913" i="2"/>
  <c r="P913" i="2"/>
  <c r="BK913" i="2"/>
  <c r="J913" i="2"/>
  <c r="BF913" i="2" s="1"/>
  <c r="BI911" i="2"/>
  <c r="BH911" i="2"/>
  <c r="BG911" i="2"/>
  <c r="BE911" i="2"/>
  <c r="T911" i="2"/>
  <c r="R911" i="2"/>
  <c r="P911" i="2"/>
  <c r="BK911" i="2"/>
  <c r="J911" i="2"/>
  <c r="BF911" i="2" s="1"/>
  <c r="BI905" i="2"/>
  <c r="BH905" i="2"/>
  <c r="BG905" i="2"/>
  <c r="BE905" i="2"/>
  <c r="T905" i="2"/>
  <c r="R905" i="2"/>
  <c r="P905" i="2"/>
  <c r="BK905" i="2"/>
  <c r="J905" i="2"/>
  <c r="BF905" i="2" s="1"/>
  <c r="BI903" i="2"/>
  <c r="BH903" i="2"/>
  <c r="BG903" i="2"/>
  <c r="BE903" i="2"/>
  <c r="T903" i="2"/>
  <c r="R903" i="2"/>
  <c r="P903" i="2"/>
  <c r="BK903" i="2"/>
  <c r="J903" i="2"/>
  <c r="BF903" i="2" s="1"/>
  <c r="BI897" i="2"/>
  <c r="BH897" i="2"/>
  <c r="BG897" i="2"/>
  <c r="BE897" i="2"/>
  <c r="T897" i="2"/>
  <c r="R897" i="2"/>
  <c r="R896" i="2" s="1"/>
  <c r="P897" i="2"/>
  <c r="BK897" i="2"/>
  <c r="J897" i="2"/>
  <c r="BF897" i="2" s="1"/>
  <c r="BI895" i="2"/>
  <c r="BH895" i="2"/>
  <c r="BG895" i="2"/>
  <c r="BE895" i="2"/>
  <c r="T895" i="2"/>
  <c r="R895" i="2"/>
  <c r="P895" i="2"/>
  <c r="BK895" i="2"/>
  <c r="J895" i="2"/>
  <c r="BF895" i="2" s="1"/>
  <c r="BI894" i="2"/>
  <c r="BH894" i="2"/>
  <c r="BG894" i="2"/>
  <c r="BE894" i="2"/>
  <c r="T894" i="2"/>
  <c r="R894" i="2"/>
  <c r="P894" i="2"/>
  <c r="BK894" i="2"/>
  <c r="J894" i="2"/>
  <c r="BF894" i="2" s="1"/>
  <c r="BI893" i="2"/>
  <c r="BH893" i="2"/>
  <c r="BG893" i="2"/>
  <c r="BE893" i="2"/>
  <c r="T893" i="2"/>
  <c r="R893" i="2"/>
  <c r="P893" i="2"/>
  <c r="BK893" i="2"/>
  <c r="J893" i="2"/>
  <c r="BF893" i="2" s="1"/>
  <c r="BI892" i="2"/>
  <c r="BH892" i="2"/>
  <c r="BG892" i="2"/>
  <c r="BE892" i="2"/>
  <c r="T892" i="2"/>
  <c r="R892" i="2"/>
  <c r="R891" i="2" s="1"/>
  <c r="P892" i="2"/>
  <c r="BK892" i="2"/>
  <c r="J892" i="2"/>
  <c r="BF892" i="2" s="1"/>
  <c r="BI890" i="2"/>
  <c r="BH890" i="2"/>
  <c r="BG890" i="2"/>
  <c r="BE890" i="2"/>
  <c r="T890" i="2"/>
  <c r="R890" i="2"/>
  <c r="P890" i="2"/>
  <c r="BK890" i="2"/>
  <c r="J890" i="2"/>
  <c r="BF890" i="2" s="1"/>
  <c r="BI889" i="2"/>
  <c r="BH889" i="2"/>
  <c r="BG889" i="2"/>
  <c r="BE889" i="2"/>
  <c r="T889" i="2"/>
  <c r="R889" i="2"/>
  <c r="P889" i="2"/>
  <c r="BK889" i="2"/>
  <c r="J889" i="2"/>
  <c r="BF889" i="2" s="1"/>
  <c r="BI888" i="2"/>
  <c r="BH888" i="2"/>
  <c r="BG888" i="2"/>
  <c r="BE888" i="2"/>
  <c r="T888" i="2"/>
  <c r="R888" i="2"/>
  <c r="P888" i="2"/>
  <c r="BK888" i="2"/>
  <c r="J888" i="2"/>
  <c r="BF888" i="2" s="1"/>
  <c r="BI887" i="2"/>
  <c r="BH887" i="2"/>
  <c r="BG887" i="2"/>
  <c r="BE887" i="2"/>
  <c r="T887" i="2"/>
  <c r="R887" i="2"/>
  <c r="P887" i="2"/>
  <c r="BK887" i="2"/>
  <c r="J887" i="2"/>
  <c r="BF887" i="2" s="1"/>
  <c r="BI886" i="2"/>
  <c r="BH886" i="2"/>
  <c r="BG886" i="2"/>
  <c r="BE886" i="2"/>
  <c r="T886" i="2"/>
  <c r="R886" i="2"/>
  <c r="P886" i="2"/>
  <c r="BK886" i="2"/>
  <c r="J886" i="2"/>
  <c r="BF886" i="2" s="1"/>
  <c r="BI885" i="2"/>
  <c r="BH885" i="2"/>
  <c r="BG885" i="2"/>
  <c r="BE885" i="2"/>
  <c r="T885" i="2"/>
  <c r="R885" i="2"/>
  <c r="P885" i="2"/>
  <c r="BK885" i="2"/>
  <c r="J885" i="2"/>
  <c r="BF885" i="2" s="1"/>
  <c r="BI883" i="2"/>
  <c r="BH883" i="2"/>
  <c r="BG883" i="2"/>
  <c r="BE883" i="2"/>
  <c r="T883" i="2"/>
  <c r="R883" i="2"/>
  <c r="P883" i="2"/>
  <c r="BK883" i="2"/>
  <c r="J883" i="2"/>
  <c r="BF883" i="2" s="1"/>
  <c r="BI882" i="2"/>
  <c r="BH882" i="2"/>
  <c r="BG882" i="2"/>
  <c r="BE882" i="2"/>
  <c r="T882" i="2"/>
  <c r="R882" i="2"/>
  <c r="P882" i="2"/>
  <c r="BK882" i="2"/>
  <c r="J882" i="2"/>
  <c r="BF882" i="2" s="1"/>
  <c r="BI881" i="2"/>
  <c r="BH881" i="2"/>
  <c r="BG881" i="2"/>
  <c r="BE881" i="2"/>
  <c r="T881" i="2"/>
  <c r="R881" i="2"/>
  <c r="P881" i="2"/>
  <c r="BK881" i="2"/>
  <c r="J881" i="2"/>
  <c r="BF881" i="2" s="1"/>
  <c r="BI880" i="2"/>
  <c r="BH880" i="2"/>
  <c r="BG880" i="2"/>
  <c r="BE880" i="2"/>
  <c r="T880" i="2"/>
  <c r="R880" i="2"/>
  <c r="P880" i="2"/>
  <c r="BK880" i="2"/>
  <c r="J880" i="2"/>
  <c r="BF880" i="2" s="1"/>
  <c r="BI879" i="2"/>
  <c r="BH879" i="2"/>
  <c r="BG879" i="2"/>
  <c r="BE879" i="2"/>
  <c r="T879" i="2"/>
  <c r="R879" i="2"/>
  <c r="P879" i="2"/>
  <c r="BK879" i="2"/>
  <c r="J879" i="2"/>
  <c r="BF879" i="2" s="1"/>
  <c r="BI877" i="2"/>
  <c r="BH877" i="2"/>
  <c r="BG877" i="2"/>
  <c r="BE877" i="2"/>
  <c r="T877" i="2"/>
  <c r="R877" i="2"/>
  <c r="P877" i="2"/>
  <c r="BK877" i="2"/>
  <c r="J877" i="2"/>
  <c r="BF877" i="2" s="1"/>
  <c r="BI875" i="2"/>
  <c r="BH875" i="2"/>
  <c r="BG875" i="2"/>
  <c r="BE875" i="2"/>
  <c r="T875" i="2"/>
  <c r="R875" i="2"/>
  <c r="P875" i="2"/>
  <c r="BK875" i="2"/>
  <c r="J875" i="2"/>
  <c r="BF875" i="2" s="1"/>
  <c r="BI874" i="2"/>
  <c r="BH874" i="2"/>
  <c r="BG874" i="2"/>
  <c r="BE874" i="2"/>
  <c r="T874" i="2"/>
  <c r="R874" i="2"/>
  <c r="P874" i="2"/>
  <c r="BK874" i="2"/>
  <c r="J874" i="2"/>
  <c r="BF874" i="2" s="1"/>
  <c r="BI872" i="2"/>
  <c r="BH872" i="2"/>
  <c r="BG872" i="2"/>
  <c r="BE872" i="2"/>
  <c r="T872" i="2"/>
  <c r="R872" i="2"/>
  <c r="P872" i="2"/>
  <c r="BK872" i="2"/>
  <c r="J872" i="2"/>
  <c r="BF872" i="2" s="1"/>
  <c r="BI871" i="2"/>
  <c r="BH871" i="2"/>
  <c r="BG871" i="2"/>
  <c r="BE871" i="2"/>
  <c r="T871" i="2"/>
  <c r="R871" i="2"/>
  <c r="P871" i="2"/>
  <c r="BK871" i="2"/>
  <c r="J871" i="2"/>
  <c r="BF871" i="2" s="1"/>
  <c r="BI870" i="2"/>
  <c r="BH870" i="2"/>
  <c r="BG870" i="2"/>
  <c r="BE870" i="2"/>
  <c r="T870" i="2"/>
  <c r="R870" i="2"/>
  <c r="P870" i="2"/>
  <c r="BK870" i="2"/>
  <c r="J870" i="2"/>
  <c r="BF870" i="2" s="1"/>
  <c r="BI869" i="2"/>
  <c r="BH869" i="2"/>
  <c r="BG869" i="2"/>
  <c r="BE869" i="2"/>
  <c r="T869" i="2"/>
  <c r="R869" i="2"/>
  <c r="P869" i="2"/>
  <c r="BK869" i="2"/>
  <c r="J869" i="2"/>
  <c r="BF869" i="2" s="1"/>
  <c r="BI868" i="2"/>
  <c r="BH868" i="2"/>
  <c r="BG868" i="2"/>
  <c r="BE868" i="2"/>
  <c r="T868" i="2"/>
  <c r="R868" i="2"/>
  <c r="P868" i="2"/>
  <c r="BK868" i="2"/>
  <c r="J868" i="2"/>
  <c r="BF868" i="2" s="1"/>
  <c r="BI867" i="2"/>
  <c r="BH867" i="2"/>
  <c r="BG867" i="2"/>
  <c r="BE867" i="2"/>
  <c r="T867" i="2"/>
  <c r="R867" i="2"/>
  <c r="P867" i="2"/>
  <c r="BK867" i="2"/>
  <c r="J867" i="2"/>
  <c r="BF867" i="2" s="1"/>
  <c r="BI866" i="2"/>
  <c r="BH866" i="2"/>
  <c r="BG866" i="2"/>
  <c r="BE866" i="2"/>
  <c r="T866" i="2"/>
  <c r="R866" i="2"/>
  <c r="P866" i="2"/>
  <c r="BK866" i="2"/>
  <c r="J866" i="2"/>
  <c r="BF866" i="2" s="1"/>
  <c r="BI865" i="2"/>
  <c r="BH865" i="2"/>
  <c r="BG865" i="2"/>
  <c r="BE865" i="2"/>
  <c r="T865" i="2"/>
  <c r="R865" i="2"/>
  <c r="P865" i="2"/>
  <c r="BK865" i="2"/>
  <c r="J865" i="2"/>
  <c r="BF865" i="2" s="1"/>
  <c r="BI864" i="2"/>
  <c r="BH864" i="2"/>
  <c r="BG864" i="2"/>
  <c r="BE864" i="2"/>
  <c r="T864" i="2"/>
  <c r="R864" i="2"/>
  <c r="P864" i="2"/>
  <c r="BK864" i="2"/>
  <c r="J864" i="2"/>
  <c r="BF864" i="2" s="1"/>
  <c r="BI862" i="2"/>
  <c r="BH862" i="2"/>
  <c r="BG862" i="2"/>
  <c r="BE862" i="2"/>
  <c r="T862" i="2"/>
  <c r="R862" i="2"/>
  <c r="P862" i="2"/>
  <c r="BK862" i="2"/>
  <c r="J862" i="2"/>
  <c r="BF862" i="2" s="1"/>
  <c r="BI858" i="2"/>
  <c r="BH858" i="2"/>
  <c r="BG858" i="2"/>
  <c r="BE858" i="2"/>
  <c r="T858" i="2"/>
  <c r="R858" i="2"/>
  <c r="P858" i="2"/>
  <c r="BK858" i="2"/>
  <c r="J858" i="2"/>
  <c r="BF858" i="2" s="1"/>
  <c r="BI856" i="2"/>
  <c r="BH856" i="2"/>
  <c r="BG856" i="2"/>
  <c r="BE856" i="2"/>
  <c r="T856" i="2"/>
  <c r="R856" i="2"/>
  <c r="P856" i="2"/>
  <c r="BK856" i="2"/>
  <c r="BK855" i="2" s="1"/>
  <c r="J855" i="2" s="1"/>
  <c r="J83" i="2" s="1"/>
  <c r="J856" i="2"/>
  <c r="BF856" i="2" s="1"/>
  <c r="BI854" i="2"/>
  <c r="BH854" i="2"/>
  <c r="BG854" i="2"/>
  <c r="BE854" i="2"/>
  <c r="T854" i="2"/>
  <c r="R854" i="2"/>
  <c r="P854" i="2"/>
  <c r="BK854" i="2"/>
  <c r="J854" i="2"/>
  <c r="BF854" i="2" s="1"/>
  <c r="BI850" i="2"/>
  <c r="BH850" i="2"/>
  <c r="BG850" i="2"/>
  <c r="BE850" i="2"/>
  <c r="T850" i="2"/>
  <c r="R850" i="2"/>
  <c r="P850" i="2"/>
  <c r="BK850" i="2"/>
  <c r="J850" i="2"/>
  <c r="BF850" i="2" s="1"/>
  <c r="BI848" i="2"/>
  <c r="BH848" i="2"/>
  <c r="BG848" i="2"/>
  <c r="BE848" i="2"/>
  <c r="T848" i="2"/>
  <c r="R848" i="2"/>
  <c r="P848" i="2"/>
  <c r="BK848" i="2"/>
  <c r="J848" i="2"/>
  <c r="BF848" i="2" s="1"/>
  <c r="BI846" i="2"/>
  <c r="BH846" i="2"/>
  <c r="BG846" i="2"/>
  <c r="BE846" i="2"/>
  <c r="T846" i="2"/>
  <c r="R846" i="2"/>
  <c r="P846" i="2"/>
  <c r="BK846" i="2"/>
  <c r="J846" i="2"/>
  <c r="BF846" i="2" s="1"/>
  <c r="BI844" i="2"/>
  <c r="BH844" i="2"/>
  <c r="BG844" i="2"/>
  <c r="BE844" i="2"/>
  <c r="T844" i="2"/>
  <c r="R844" i="2"/>
  <c r="P844" i="2"/>
  <c r="BK844" i="2"/>
  <c r="J844" i="2"/>
  <c r="BF844" i="2" s="1"/>
  <c r="BI842" i="2"/>
  <c r="BH842" i="2"/>
  <c r="BG842" i="2"/>
  <c r="BE842" i="2"/>
  <c r="T842" i="2"/>
  <c r="R842" i="2"/>
  <c r="P842" i="2"/>
  <c r="BK842" i="2"/>
  <c r="J842" i="2"/>
  <c r="BF842" i="2" s="1"/>
  <c r="BI837" i="2"/>
  <c r="BH837" i="2"/>
  <c r="BG837" i="2"/>
  <c r="BE837" i="2"/>
  <c r="T837" i="2"/>
  <c r="R837" i="2"/>
  <c r="P837" i="2"/>
  <c r="BK837" i="2"/>
  <c r="J837" i="2"/>
  <c r="BF837" i="2" s="1"/>
  <c r="BI836" i="2"/>
  <c r="BH836" i="2"/>
  <c r="BG836" i="2"/>
  <c r="BE836" i="2"/>
  <c r="T836" i="2"/>
  <c r="R836" i="2"/>
  <c r="P836" i="2"/>
  <c r="BK836" i="2"/>
  <c r="J836" i="2"/>
  <c r="BF836" i="2" s="1"/>
  <c r="BI835" i="2"/>
  <c r="BH835" i="2"/>
  <c r="BG835" i="2"/>
  <c r="BE835" i="2"/>
  <c r="T835" i="2"/>
  <c r="R835" i="2"/>
  <c r="P835" i="2"/>
  <c r="BK835" i="2"/>
  <c r="J835" i="2"/>
  <c r="BF835" i="2" s="1"/>
  <c r="BI833" i="2"/>
  <c r="BH833" i="2"/>
  <c r="BG833" i="2"/>
  <c r="BE833" i="2"/>
  <c r="T833" i="2"/>
  <c r="R833" i="2"/>
  <c r="P833" i="2"/>
  <c r="BK833" i="2"/>
  <c r="J833" i="2"/>
  <c r="BF833" i="2" s="1"/>
  <c r="BI829" i="2"/>
  <c r="BH829" i="2"/>
  <c r="BG829" i="2"/>
  <c r="BE829" i="2"/>
  <c r="T829" i="2"/>
  <c r="R829" i="2"/>
  <c r="P829" i="2"/>
  <c r="BK829" i="2"/>
  <c r="J829" i="2"/>
  <c r="BF829" i="2" s="1"/>
  <c r="BI827" i="2"/>
  <c r="BH827" i="2"/>
  <c r="BG827" i="2"/>
  <c r="BE827" i="2"/>
  <c r="T827" i="2"/>
  <c r="R827" i="2"/>
  <c r="P827" i="2"/>
  <c r="BK827" i="2"/>
  <c r="J827" i="2"/>
  <c r="BF827" i="2" s="1"/>
  <c r="BI825" i="2"/>
  <c r="BH825" i="2"/>
  <c r="BG825" i="2"/>
  <c r="BE825" i="2"/>
  <c r="T825" i="2"/>
  <c r="R825" i="2"/>
  <c r="P825" i="2"/>
  <c r="BK825" i="2"/>
  <c r="J825" i="2"/>
  <c r="BF825" i="2" s="1"/>
  <c r="BI820" i="2"/>
  <c r="BH820" i="2"/>
  <c r="BG820" i="2"/>
  <c r="BE820" i="2"/>
  <c r="T820" i="2"/>
  <c r="R820" i="2"/>
  <c r="P820" i="2"/>
  <c r="BK820" i="2"/>
  <c r="J820" i="2"/>
  <c r="BF820" i="2" s="1"/>
  <c r="BI818" i="2"/>
  <c r="BH818" i="2"/>
  <c r="BG818" i="2"/>
  <c r="BE818" i="2"/>
  <c r="T818" i="2"/>
  <c r="R818" i="2"/>
  <c r="P818" i="2"/>
  <c r="BK818" i="2"/>
  <c r="J818" i="2"/>
  <c r="BF818" i="2" s="1"/>
  <c r="BI816" i="2"/>
  <c r="BH816" i="2"/>
  <c r="BG816" i="2"/>
  <c r="BE816" i="2"/>
  <c r="T816" i="2"/>
  <c r="R816" i="2"/>
  <c r="P816" i="2"/>
  <c r="BK816" i="2"/>
  <c r="J816" i="2"/>
  <c r="BF816" i="2" s="1"/>
  <c r="BI814" i="2"/>
  <c r="BH814" i="2"/>
  <c r="BG814" i="2"/>
  <c r="BE814" i="2"/>
  <c r="T814" i="2"/>
  <c r="R814" i="2"/>
  <c r="P814" i="2"/>
  <c r="BK814" i="2"/>
  <c r="J814" i="2"/>
  <c r="BF814" i="2" s="1"/>
  <c r="BI808" i="2"/>
  <c r="BH808" i="2"/>
  <c r="BG808" i="2"/>
  <c r="BE808" i="2"/>
  <c r="T808" i="2"/>
  <c r="R808" i="2"/>
  <c r="R807" i="2" s="1"/>
  <c r="P808" i="2"/>
  <c r="BK808" i="2"/>
  <c r="J808" i="2"/>
  <c r="BF808" i="2" s="1"/>
  <c r="BI806" i="2"/>
  <c r="BH806" i="2"/>
  <c r="BG806" i="2"/>
  <c r="BE806" i="2"/>
  <c r="T806" i="2"/>
  <c r="R806" i="2"/>
  <c r="P806" i="2"/>
  <c r="BK806" i="2"/>
  <c r="J806" i="2"/>
  <c r="BF806" i="2" s="1"/>
  <c r="BI804" i="2"/>
  <c r="BH804" i="2"/>
  <c r="BG804" i="2"/>
  <c r="BE804" i="2"/>
  <c r="T804" i="2"/>
  <c r="R804" i="2"/>
  <c r="P804" i="2"/>
  <c r="BK804" i="2"/>
  <c r="J804" i="2"/>
  <c r="BF804" i="2" s="1"/>
  <c r="BI802" i="2"/>
  <c r="BH802" i="2"/>
  <c r="BG802" i="2"/>
  <c r="BE802" i="2"/>
  <c r="T802" i="2"/>
  <c r="R802" i="2"/>
  <c r="P802" i="2"/>
  <c r="P801" i="2" s="1"/>
  <c r="BK802" i="2"/>
  <c r="J802" i="2"/>
  <c r="BF802" i="2" s="1"/>
  <c r="BI800" i="2"/>
  <c r="BH800" i="2"/>
  <c r="BG800" i="2"/>
  <c r="BE800" i="2"/>
  <c r="T800" i="2"/>
  <c r="R800" i="2"/>
  <c r="P800" i="2"/>
  <c r="BK800" i="2"/>
  <c r="J800" i="2"/>
  <c r="BF800" i="2" s="1"/>
  <c r="BI799" i="2"/>
  <c r="BH799" i="2"/>
  <c r="BG799" i="2"/>
  <c r="BE799" i="2"/>
  <c r="T799" i="2"/>
  <c r="R799" i="2"/>
  <c r="P799" i="2"/>
  <c r="BK799" i="2"/>
  <c r="J799" i="2"/>
  <c r="BF799" i="2" s="1"/>
  <c r="BI798" i="2"/>
  <c r="BH798" i="2"/>
  <c r="BG798" i="2"/>
  <c r="BE798" i="2"/>
  <c r="T798" i="2"/>
  <c r="R798" i="2"/>
  <c r="P798" i="2"/>
  <c r="BK798" i="2"/>
  <c r="J798" i="2"/>
  <c r="BF798" i="2" s="1"/>
  <c r="BI796" i="2"/>
  <c r="BH796" i="2"/>
  <c r="BG796" i="2"/>
  <c r="BE796" i="2"/>
  <c r="T796" i="2"/>
  <c r="R796" i="2"/>
  <c r="P796" i="2"/>
  <c r="BK796" i="2"/>
  <c r="J796" i="2"/>
  <c r="BF796" i="2" s="1"/>
  <c r="BI795" i="2"/>
  <c r="BH795" i="2"/>
  <c r="BG795" i="2"/>
  <c r="BE795" i="2"/>
  <c r="T795" i="2"/>
  <c r="R795" i="2"/>
  <c r="P795" i="2"/>
  <c r="BK795" i="2"/>
  <c r="J795" i="2"/>
  <c r="BF795" i="2" s="1"/>
  <c r="BI794" i="2"/>
  <c r="BH794" i="2"/>
  <c r="BG794" i="2"/>
  <c r="BE794" i="2"/>
  <c r="T794" i="2"/>
  <c r="R794" i="2"/>
  <c r="P794" i="2"/>
  <c r="BK794" i="2"/>
  <c r="J794" i="2"/>
  <c r="BF794" i="2" s="1"/>
  <c r="BI793" i="2"/>
  <c r="BH793" i="2"/>
  <c r="BG793" i="2"/>
  <c r="BE793" i="2"/>
  <c r="T793" i="2"/>
  <c r="R793" i="2"/>
  <c r="P793" i="2"/>
  <c r="BK793" i="2"/>
  <c r="J793" i="2"/>
  <c r="BF793" i="2" s="1"/>
  <c r="BI792" i="2"/>
  <c r="BH792" i="2"/>
  <c r="BG792" i="2"/>
  <c r="BE792" i="2"/>
  <c r="T792" i="2"/>
  <c r="R792" i="2"/>
  <c r="P792" i="2"/>
  <c r="BK792" i="2"/>
  <c r="J792" i="2"/>
  <c r="BF792" i="2" s="1"/>
  <c r="BI791" i="2"/>
  <c r="BH791" i="2"/>
  <c r="BG791" i="2"/>
  <c r="BE791" i="2"/>
  <c r="T791" i="2"/>
  <c r="R791" i="2"/>
  <c r="P791" i="2"/>
  <c r="BK791" i="2"/>
  <c r="J791" i="2"/>
  <c r="BF791" i="2" s="1"/>
  <c r="BI790" i="2"/>
  <c r="BH790" i="2"/>
  <c r="BG790" i="2"/>
  <c r="BE790" i="2"/>
  <c r="T790" i="2"/>
  <c r="R790" i="2"/>
  <c r="P790" i="2"/>
  <c r="BK790" i="2"/>
  <c r="J790" i="2"/>
  <c r="BF790" i="2" s="1"/>
  <c r="BI789" i="2"/>
  <c r="BH789" i="2"/>
  <c r="BG789" i="2"/>
  <c r="BE789" i="2"/>
  <c r="T789" i="2"/>
  <c r="R789" i="2"/>
  <c r="P789" i="2"/>
  <c r="BK789" i="2"/>
  <c r="J789" i="2"/>
  <c r="BF789" i="2" s="1"/>
  <c r="BI788" i="2"/>
  <c r="BH788" i="2"/>
  <c r="BG788" i="2"/>
  <c r="BE788" i="2"/>
  <c r="T788" i="2"/>
  <c r="R788" i="2"/>
  <c r="P788" i="2"/>
  <c r="BK788" i="2"/>
  <c r="J788" i="2"/>
  <c r="BF788" i="2" s="1"/>
  <c r="BI787" i="2"/>
  <c r="BH787" i="2"/>
  <c r="BG787" i="2"/>
  <c r="BE787" i="2"/>
  <c r="T787" i="2"/>
  <c r="R787" i="2"/>
  <c r="P787" i="2"/>
  <c r="BK787" i="2"/>
  <c r="J787" i="2"/>
  <c r="BF787" i="2" s="1"/>
  <c r="BI783" i="2"/>
  <c r="BH783" i="2"/>
  <c r="BG783" i="2"/>
  <c r="BE783" i="2"/>
  <c r="T783" i="2"/>
  <c r="R783" i="2"/>
  <c r="P783" i="2"/>
  <c r="BK783" i="2"/>
  <c r="J783" i="2"/>
  <c r="BF783" i="2" s="1"/>
  <c r="BI775" i="2"/>
  <c r="BH775" i="2"/>
  <c r="BG775" i="2"/>
  <c r="BE775" i="2"/>
  <c r="T775" i="2"/>
  <c r="R775" i="2"/>
  <c r="P775" i="2"/>
  <c r="BK775" i="2"/>
  <c r="J775" i="2"/>
  <c r="BF775" i="2" s="1"/>
  <c r="BI773" i="2"/>
  <c r="BH773" i="2"/>
  <c r="BG773" i="2"/>
  <c r="BE773" i="2"/>
  <c r="T773" i="2"/>
  <c r="R773" i="2"/>
  <c r="P773" i="2"/>
  <c r="BK773" i="2"/>
  <c r="J773" i="2"/>
  <c r="BF773" i="2" s="1"/>
  <c r="BI771" i="2"/>
  <c r="BH771" i="2"/>
  <c r="BG771" i="2"/>
  <c r="BE771" i="2"/>
  <c r="T771" i="2"/>
  <c r="R771" i="2"/>
  <c r="P771" i="2"/>
  <c r="BK771" i="2"/>
  <c r="J771" i="2"/>
  <c r="BF771" i="2" s="1"/>
  <c r="BI769" i="2"/>
  <c r="BH769" i="2"/>
  <c r="BG769" i="2"/>
  <c r="BE769" i="2"/>
  <c r="T769" i="2"/>
  <c r="R769" i="2"/>
  <c r="P769" i="2"/>
  <c r="BK769" i="2"/>
  <c r="J769" i="2"/>
  <c r="BF769" i="2" s="1"/>
  <c r="BI766" i="2"/>
  <c r="BH766" i="2"/>
  <c r="BG766" i="2"/>
  <c r="BE766" i="2"/>
  <c r="T766" i="2"/>
  <c r="R766" i="2"/>
  <c r="P766" i="2"/>
  <c r="BK766" i="2"/>
  <c r="J766" i="2"/>
  <c r="BF766" i="2" s="1"/>
  <c r="BI760" i="2"/>
  <c r="BH760" i="2"/>
  <c r="BG760" i="2"/>
  <c r="BE760" i="2"/>
  <c r="T760" i="2"/>
  <c r="R760" i="2"/>
  <c r="P760" i="2"/>
  <c r="BK760" i="2"/>
  <c r="J760" i="2"/>
  <c r="BF760" i="2" s="1"/>
  <c r="BI757" i="2"/>
  <c r="BH757" i="2"/>
  <c r="BG757" i="2"/>
  <c r="BE757" i="2"/>
  <c r="T757" i="2"/>
  <c r="R757" i="2"/>
  <c r="P757" i="2"/>
  <c r="BK757" i="2"/>
  <c r="J757" i="2"/>
  <c r="BF757" i="2" s="1"/>
  <c r="BI755" i="2"/>
  <c r="BH755" i="2"/>
  <c r="BG755" i="2"/>
  <c r="BE755" i="2"/>
  <c r="T755" i="2"/>
  <c r="R755" i="2"/>
  <c r="P755" i="2"/>
  <c r="BK755" i="2"/>
  <c r="J755" i="2"/>
  <c r="BF755" i="2" s="1"/>
  <c r="BI751" i="2"/>
  <c r="BH751" i="2"/>
  <c r="BG751" i="2"/>
  <c r="BE751" i="2"/>
  <c r="T751" i="2"/>
  <c r="R751" i="2"/>
  <c r="P751" i="2"/>
  <c r="BK751" i="2"/>
  <c r="J751" i="2"/>
  <c r="BF751" i="2" s="1"/>
  <c r="BI747" i="2"/>
  <c r="BH747" i="2"/>
  <c r="BG747" i="2"/>
  <c r="BE747" i="2"/>
  <c r="T747" i="2"/>
  <c r="R747" i="2"/>
  <c r="P747" i="2"/>
  <c r="BK747" i="2"/>
  <c r="J747" i="2"/>
  <c r="BF747" i="2" s="1"/>
  <c r="BI741" i="2"/>
  <c r="BH741" i="2"/>
  <c r="BG741" i="2"/>
  <c r="BE741" i="2"/>
  <c r="T741" i="2"/>
  <c r="R741" i="2"/>
  <c r="P741" i="2"/>
  <c r="BK741" i="2"/>
  <c r="J741" i="2"/>
  <c r="BF741" i="2" s="1"/>
  <c r="BI734" i="2"/>
  <c r="BH734" i="2"/>
  <c r="BG734" i="2"/>
  <c r="BE734" i="2"/>
  <c r="T734" i="2"/>
  <c r="R734" i="2"/>
  <c r="P734" i="2"/>
  <c r="BK734" i="2"/>
  <c r="J734" i="2"/>
  <c r="BF734" i="2" s="1"/>
  <c r="BI725" i="2"/>
  <c r="BH725" i="2"/>
  <c r="BG725" i="2"/>
  <c r="BE725" i="2"/>
  <c r="T725" i="2"/>
  <c r="R725" i="2"/>
  <c r="P725" i="2"/>
  <c r="BK725" i="2"/>
  <c r="J725" i="2"/>
  <c r="BF725" i="2" s="1"/>
  <c r="BI722" i="2"/>
  <c r="BH722" i="2"/>
  <c r="BG722" i="2"/>
  <c r="BE722" i="2"/>
  <c r="T722" i="2"/>
  <c r="R722" i="2"/>
  <c r="P722" i="2"/>
  <c r="BK722" i="2"/>
  <c r="J722" i="2"/>
  <c r="BF722" i="2" s="1"/>
  <c r="BI715" i="2"/>
  <c r="BH715" i="2"/>
  <c r="BG715" i="2"/>
  <c r="BE715" i="2"/>
  <c r="T715" i="2"/>
  <c r="R715" i="2"/>
  <c r="P715" i="2"/>
  <c r="BK715" i="2"/>
  <c r="J715" i="2"/>
  <c r="BF715" i="2" s="1"/>
  <c r="BI711" i="2"/>
  <c r="BH711" i="2"/>
  <c r="BG711" i="2"/>
  <c r="BE711" i="2"/>
  <c r="T711" i="2"/>
  <c r="R711" i="2"/>
  <c r="P711" i="2"/>
  <c r="BK711" i="2"/>
  <c r="J711" i="2"/>
  <c r="BF711" i="2" s="1"/>
  <c r="BI706" i="2"/>
  <c r="BH706" i="2"/>
  <c r="BG706" i="2"/>
  <c r="BE706" i="2"/>
  <c r="T706" i="2"/>
  <c r="R706" i="2"/>
  <c r="P706" i="2"/>
  <c r="BK706" i="2"/>
  <c r="J706" i="2"/>
  <c r="BF706" i="2" s="1"/>
  <c r="BI703" i="2"/>
  <c r="BH703" i="2"/>
  <c r="BG703" i="2"/>
  <c r="BE703" i="2"/>
  <c r="T703" i="2"/>
  <c r="R703" i="2"/>
  <c r="P703" i="2"/>
  <c r="BK703" i="2"/>
  <c r="J703" i="2"/>
  <c r="BF703" i="2" s="1"/>
  <c r="BI701" i="2"/>
  <c r="BH701" i="2"/>
  <c r="BG701" i="2"/>
  <c r="BE701" i="2"/>
  <c r="T701" i="2"/>
  <c r="R701" i="2"/>
  <c r="P701" i="2"/>
  <c r="BK701" i="2"/>
  <c r="J701" i="2"/>
  <c r="BF701" i="2" s="1"/>
  <c r="BI699" i="2"/>
  <c r="BH699" i="2"/>
  <c r="BG699" i="2"/>
  <c r="BE699" i="2"/>
  <c r="T699" i="2"/>
  <c r="R699" i="2"/>
  <c r="P699" i="2"/>
  <c r="BK699" i="2"/>
  <c r="J699" i="2"/>
  <c r="BF699" i="2" s="1"/>
  <c r="BI697" i="2"/>
  <c r="BH697" i="2"/>
  <c r="BG697" i="2"/>
  <c r="BE697" i="2"/>
  <c r="T697" i="2"/>
  <c r="R697" i="2"/>
  <c r="P697" i="2"/>
  <c r="BK697" i="2"/>
  <c r="J697" i="2"/>
  <c r="BF697" i="2" s="1"/>
  <c r="BI692" i="2"/>
  <c r="BH692" i="2"/>
  <c r="BG692" i="2"/>
  <c r="BE692" i="2"/>
  <c r="T692" i="2"/>
  <c r="R692" i="2"/>
  <c r="P692" i="2"/>
  <c r="BK692" i="2"/>
  <c r="J692" i="2"/>
  <c r="BF692" i="2" s="1"/>
  <c r="BI690" i="2"/>
  <c r="BH690" i="2"/>
  <c r="BG690" i="2"/>
  <c r="BE690" i="2"/>
  <c r="T690" i="2"/>
  <c r="R690" i="2"/>
  <c r="P690" i="2"/>
  <c r="BK690" i="2"/>
  <c r="J690" i="2"/>
  <c r="BF690" i="2" s="1"/>
  <c r="BI688" i="2"/>
  <c r="BH688" i="2"/>
  <c r="BG688" i="2"/>
  <c r="BE688" i="2"/>
  <c r="T688" i="2"/>
  <c r="R688" i="2"/>
  <c r="P688" i="2"/>
  <c r="BK688" i="2"/>
  <c r="J688" i="2"/>
  <c r="BF688" i="2" s="1"/>
  <c r="BI686" i="2"/>
  <c r="BH686" i="2"/>
  <c r="BG686" i="2"/>
  <c r="BE686" i="2"/>
  <c r="T686" i="2"/>
  <c r="R686" i="2"/>
  <c r="P686" i="2"/>
  <c r="BK686" i="2"/>
  <c r="J686" i="2"/>
  <c r="BF686" i="2" s="1"/>
  <c r="BI682" i="2"/>
  <c r="BH682" i="2"/>
  <c r="BG682" i="2"/>
  <c r="BE682" i="2"/>
  <c r="T682" i="2"/>
  <c r="R682" i="2"/>
  <c r="P682" i="2"/>
  <c r="BK682" i="2"/>
  <c r="J682" i="2"/>
  <c r="BF682" i="2" s="1"/>
  <c r="BI680" i="2"/>
  <c r="BH680" i="2"/>
  <c r="BG680" i="2"/>
  <c r="BE680" i="2"/>
  <c r="T680" i="2"/>
  <c r="R680" i="2"/>
  <c r="P680" i="2"/>
  <c r="BK680" i="2"/>
  <c r="J680" i="2"/>
  <c r="BF680" i="2" s="1"/>
  <c r="BI678" i="2"/>
  <c r="BH678" i="2"/>
  <c r="BG678" i="2"/>
  <c r="BE678" i="2"/>
  <c r="T678" i="2"/>
  <c r="R678" i="2"/>
  <c r="P678" i="2"/>
  <c r="BK678" i="2"/>
  <c r="J678" i="2"/>
  <c r="BF678" i="2" s="1"/>
  <c r="BI673" i="2"/>
  <c r="BH673" i="2"/>
  <c r="BG673" i="2"/>
  <c r="BE673" i="2"/>
  <c r="T673" i="2"/>
  <c r="R673" i="2"/>
  <c r="P673" i="2"/>
  <c r="BK673" i="2"/>
  <c r="J673" i="2"/>
  <c r="BF673" i="2" s="1"/>
  <c r="BI668" i="2"/>
  <c r="BH668" i="2"/>
  <c r="BG668" i="2"/>
  <c r="BE668" i="2"/>
  <c r="T668" i="2"/>
  <c r="R668" i="2"/>
  <c r="P668" i="2"/>
  <c r="P667" i="2" s="1"/>
  <c r="BK668" i="2"/>
  <c r="J668" i="2"/>
  <c r="BF668" i="2" s="1"/>
  <c r="BI666" i="2"/>
  <c r="BH666" i="2"/>
  <c r="BG666" i="2"/>
  <c r="BE666" i="2"/>
  <c r="T666" i="2"/>
  <c r="R666" i="2"/>
  <c r="P666" i="2"/>
  <c r="BK666" i="2"/>
  <c r="J666" i="2"/>
  <c r="BF666" i="2" s="1"/>
  <c r="BI663" i="2"/>
  <c r="BH663" i="2"/>
  <c r="BG663" i="2"/>
  <c r="BE663" i="2"/>
  <c r="T663" i="2"/>
  <c r="R663" i="2"/>
  <c r="P663" i="2"/>
  <c r="BK663" i="2"/>
  <c r="J663" i="2"/>
  <c r="BF663" i="2" s="1"/>
  <c r="BI661" i="2"/>
  <c r="BH661" i="2"/>
  <c r="BG661" i="2"/>
  <c r="BE661" i="2"/>
  <c r="T661" i="2"/>
  <c r="R661" i="2"/>
  <c r="P661" i="2"/>
  <c r="BK661" i="2"/>
  <c r="J661" i="2"/>
  <c r="BF661" i="2" s="1"/>
  <c r="BI659" i="2"/>
  <c r="BH659" i="2"/>
  <c r="BG659" i="2"/>
  <c r="BE659" i="2"/>
  <c r="T659" i="2"/>
  <c r="R659" i="2"/>
  <c r="P659" i="2"/>
  <c r="BK659" i="2"/>
  <c r="J659" i="2"/>
  <c r="BF659" i="2" s="1"/>
  <c r="BI657" i="2"/>
  <c r="BH657" i="2"/>
  <c r="BG657" i="2"/>
  <c r="BE657" i="2"/>
  <c r="T657" i="2"/>
  <c r="R657" i="2"/>
  <c r="P657" i="2"/>
  <c r="BK657" i="2"/>
  <c r="J657" i="2"/>
  <c r="BF657" i="2" s="1"/>
  <c r="BI655" i="2"/>
  <c r="BH655" i="2"/>
  <c r="BG655" i="2"/>
  <c r="BE655" i="2"/>
  <c r="T655" i="2"/>
  <c r="R655" i="2"/>
  <c r="P655" i="2"/>
  <c r="BK655" i="2"/>
  <c r="J655" i="2"/>
  <c r="BF655" i="2" s="1"/>
  <c r="BI649" i="2"/>
  <c r="BH649" i="2"/>
  <c r="BG649" i="2"/>
  <c r="BE649" i="2"/>
  <c r="T649" i="2"/>
  <c r="R649" i="2"/>
  <c r="P649" i="2"/>
  <c r="BK649" i="2"/>
  <c r="J649" i="2"/>
  <c r="BF649" i="2" s="1"/>
  <c r="BI642" i="2"/>
  <c r="BH642" i="2"/>
  <c r="BG642" i="2"/>
  <c r="BE642" i="2"/>
  <c r="T642" i="2"/>
  <c r="R642" i="2"/>
  <c r="P642" i="2"/>
  <c r="BK642" i="2"/>
  <c r="J642" i="2"/>
  <c r="BF642" i="2" s="1"/>
  <c r="BI638" i="2"/>
  <c r="BH638" i="2"/>
  <c r="BG638" i="2"/>
  <c r="BE638" i="2"/>
  <c r="T638" i="2"/>
  <c r="R638" i="2"/>
  <c r="P638" i="2"/>
  <c r="BK638" i="2"/>
  <c r="J638" i="2"/>
  <c r="BF638" i="2" s="1"/>
  <c r="BI636" i="2"/>
  <c r="BH636" i="2"/>
  <c r="BG636" i="2"/>
  <c r="BE636" i="2"/>
  <c r="T636" i="2"/>
  <c r="R636" i="2"/>
  <c r="P636" i="2"/>
  <c r="BK636" i="2"/>
  <c r="J636" i="2"/>
  <c r="BF636" i="2" s="1"/>
  <c r="BI634" i="2"/>
  <c r="BH634" i="2"/>
  <c r="BG634" i="2"/>
  <c r="BE634" i="2"/>
  <c r="T634" i="2"/>
  <c r="R634" i="2"/>
  <c r="P634" i="2"/>
  <c r="BK634" i="2"/>
  <c r="J634" i="2"/>
  <c r="BF634" i="2" s="1"/>
  <c r="BI632" i="2"/>
  <c r="BH632" i="2"/>
  <c r="BG632" i="2"/>
  <c r="BE632" i="2"/>
  <c r="T632" i="2"/>
  <c r="R632" i="2"/>
  <c r="P632" i="2"/>
  <c r="BK632" i="2"/>
  <c r="J632" i="2"/>
  <c r="BF632" i="2" s="1"/>
  <c r="BI630" i="2"/>
  <c r="BH630" i="2"/>
  <c r="BG630" i="2"/>
  <c r="BE630" i="2"/>
  <c r="T630" i="2"/>
  <c r="R630" i="2"/>
  <c r="P630" i="2"/>
  <c r="BK630" i="2"/>
  <c r="J630" i="2"/>
  <c r="BF630" i="2" s="1"/>
  <c r="BI627" i="2"/>
  <c r="BH627" i="2"/>
  <c r="BG627" i="2"/>
  <c r="BE627" i="2"/>
  <c r="T627" i="2"/>
  <c r="R627" i="2"/>
  <c r="P627" i="2"/>
  <c r="BK627" i="2"/>
  <c r="J627" i="2"/>
  <c r="BF627" i="2" s="1"/>
  <c r="BI623" i="2"/>
  <c r="BH623" i="2"/>
  <c r="BG623" i="2"/>
  <c r="BE623" i="2"/>
  <c r="T623" i="2"/>
  <c r="R623" i="2"/>
  <c r="P623" i="2"/>
  <c r="BK623" i="2"/>
  <c r="J623" i="2"/>
  <c r="BF623" i="2" s="1"/>
  <c r="BI617" i="2"/>
  <c r="BH617" i="2"/>
  <c r="BG617" i="2"/>
  <c r="BE617" i="2"/>
  <c r="T617" i="2"/>
  <c r="R617" i="2"/>
  <c r="P617" i="2"/>
  <c r="BK617" i="2"/>
  <c r="J617" i="2"/>
  <c r="BF617" i="2" s="1"/>
  <c r="BI615" i="2"/>
  <c r="BH615" i="2"/>
  <c r="BG615" i="2"/>
  <c r="BE615" i="2"/>
  <c r="T615" i="2"/>
  <c r="R615" i="2"/>
  <c r="P615" i="2"/>
  <c r="BK615" i="2"/>
  <c r="J615" i="2"/>
  <c r="BF615" i="2" s="1"/>
  <c r="BI612" i="2"/>
  <c r="BH612" i="2"/>
  <c r="BG612" i="2"/>
  <c r="BE612" i="2"/>
  <c r="T612" i="2"/>
  <c r="R612" i="2"/>
  <c r="P612" i="2"/>
  <c r="BK612" i="2"/>
  <c r="J612" i="2"/>
  <c r="BF612" i="2" s="1"/>
  <c r="BI610" i="2"/>
  <c r="BH610" i="2"/>
  <c r="BG610" i="2"/>
  <c r="BE610" i="2"/>
  <c r="T610" i="2"/>
  <c r="R610" i="2"/>
  <c r="P610" i="2"/>
  <c r="BK610" i="2"/>
  <c r="J610" i="2"/>
  <c r="BF610" i="2" s="1"/>
  <c r="BI608" i="2"/>
  <c r="BH608" i="2"/>
  <c r="BG608" i="2"/>
  <c r="BE608" i="2"/>
  <c r="T608" i="2"/>
  <c r="R608" i="2"/>
  <c r="P608" i="2"/>
  <c r="BK608" i="2"/>
  <c r="J608" i="2"/>
  <c r="BF608" i="2" s="1"/>
  <c r="BI604" i="2"/>
  <c r="BH604" i="2"/>
  <c r="BG604" i="2"/>
  <c r="BE604" i="2"/>
  <c r="T604" i="2"/>
  <c r="R604" i="2"/>
  <c r="P604" i="2"/>
  <c r="BK604" i="2"/>
  <c r="J604" i="2"/>
  <c r="BF604" i="2" s="1"/>
  <c r="BI602" i="2"/>
  <c r="BH602" i="2"/>
  <c r="BG602" i="2"/>
  <c r="BE602" i="2"/>
  <c r="T602" i="2"/>
  <c r="R602" i="2"/>
  <c r="P602" i="2"/>
  <c r="BK602" i="2"/>
  <c r="J602" i="2"/>
  <c r="BF602" i="2" s="1"/>
  <c r="BI597" i="2"/>
  <c r="BH597" i="2"/>
  <c r="BG597" i="2"/>
  <c r="BE597" i="2"/>
  <c r="T597" i="2"/>
  <c r="R597" i="2"/>
  <c r="P597" i="2"/>
  <c r="BK597" i="2"/>
  <c r="J597" i="2"/>
  <c r="BF597" i="2" s="1"/>
  <c r="BI595" i="2"/>
  <c r="BH595" i="2"/>
  <c r="BG595" i="2"/>
  <c r="BE595" i="2"/>
  <c r="T595" i="2"/>
  <c r="R595" i="2"/>
  <c r="P595" i="2"/>
  <c r="BK595" i="2"/>
  <c r="J595" i="2"/>
  <c r="BF595" i="2" s="1"/>
  <c r="BI588" i="2"/>
  <c r="BH588" i="2"/>
  <c r="BG588" i="2"/>
  <c r="BE588" i="2"/>
  <c r="T588" i="2"/>
  <c r="R588" i="2"/>
  <c r="P588" i="2"/>
  <c r="BK588" i="2"/>
  <c r="J588" i="2"/>
  <c r="BF588" i="2" s="1"/>
  <c r="BI580" i="2"/>
  <c r="BH580" i="2"/>
  <c r="BG580" i="2"/>
  <c r="BE580" i="2"/>
  <c r="T580" i="2"/>
  <c r="R580" i="2"/>
  <c r="P580" i="2"/>
  <c r="BK580" i="2"/>
  <c r="J580" i="2"/>
  <c r="BF580" i="2" s="1"/>
  <c r="BI575" i="2"/>
  <c r="BH575" i="2"/>
  <c r="BG575" i="2"/>
  <c r="BE575" i="2"/>
  <c r="T575" i="2"/>
  <c r="R575" i="2"/>
  <c r="P575" i="2"/>
  <c r="BK575" i="2"/>
  <c r="J575" i="2"/>
  <c r="BF575" i="2" s="1"/>
  <c r="BI573" i="2"/>
  <c r="BH573" i="2"/>
  <c r="BG573" i="2"/>
  <c r="BE573" i="2"/>
  <c r="T573" i="2"/>
  <c r="R573" i="2"/>
  <c r="P573" i="2"/>
  <c r="BK573" i="2"/>
  <c r="J573" i="2"/>
  <c r="BF573" i="2" s="1"/>
  <c r="BI571" i="2"/>
  <c r="BH571" i="2"/>
  <c r="BG571" i="2"/>
  <c r="BE571" i="2"/>
  <c r="T571" i="2"/>
  <c r="R571" i="2"/>
  <c r="P571" i="2"/>
  <c r="BK571" i="2"/>
  <c r="J571" i="2"/>
  <c r="BF571" i="2" s="1"/>
  <c r="BI567" i="2"/>
  <c r="BH567" i="2"/>
  <c r="BG567" i="2"/>
  <c r="BE567" i="2"/>
  <c r="T567" i="2"/>
  <c r="R567" i="2"/>
  <c r="P567" i="2"/>
  <c r="BK567" i="2"/>
  <c r="J567" i="2"/>
  <c r="BF567" i="2" s="1"/>
  <c r="BI566" i="2"/>
  <c r="BH566" i="2"/>
  <c r="BG566" i="2"/>
  <c r="BE566" i="2"/>
  <c r="T566" i="2"/>
  <c r="R566" i="2"/>
  <c r="P566" i="2"/>
  <c r="BK566" i="2"/>
  <c r="J566" i="2"/>
  <c r="BF566" i="2" s="1"/>
  <c r="BI562" i="2"/>
  <c r="BH562" i="2"/>
  <c r="BG562" i="2"/>
  <c r="BE562" i="2"/>
  <c r="T562" i="2"/>
  <c r="R562" i="2"/>
  <c r="P562" i="2"/>
  <c r="BK562" i="2"/>
  <c r="J562" i="2"/>
  <c r="BF562" i="2" s="1"/>
  <c r="BI557" i="2"/>
  <c r="BH557" i="2"/>
  <c r="BG557" i="2"/>
  <c r="BE557" i="2"/>
  <c r="T557" i="2"/>
  <c r="R557" i="2"/>
  <c r="P557" i="2"/>
  <c r="BK557" i="2"/>
  <c r="J557" i="2"/>
  <c r="BF557" i="2" s="1"/>
  <c r="BI556" i="2"/>
  <c r="BH556" i="2"/>
  <c r="BG556" i="2"/>
  <c r="BE556" i="2"/>
  <c r="T556" i="2"/>
  <c r="R556" i="2"/>
  <c r="P556" i="2"/>
  <c r="BK556" i="2"/>
  <c r="J556" i="2"/>
  <c r="BF556" i="2" s="1"/>
  <c r="BI554" i="2"/>
  <c r="BH554" i="2"/>
  <c r="BG554" i="2"/>
  <c r="BE554" i="2"/>
  <c r="T554" i="2"/>
  <c r="R554" i="2"/>
  <c r="P554" i="2"/>
  <c r="BK554" i="2"/>
  <c r="BK553" i="2" s="1"/>
  <c r="J553" i="2" s="1"/>
  <c r="J79" i="2" s="1"/>
  <c r="J554" i="2"/>
  <c r="BF554" i="2" s="1"/>
  <c r="BI552" i="2"/>
  <c r="BH552" i="2"/>
  <c r="BG552" i="2"/>
  <c r="BE552" i="2"/>
  <c r="T552" i="2"/>
  <c r="R552" i="2"/>
  <c r="P552" i="2"/>
  <c r="BK552" i="2"/>
  <c r="J552" i="2"/>
  <c r="BF552" i="2" s="1"/>
  <c r="BI551" i="2"/>
  <c r="BH551" i="2"/>
  <c r="BG551" i="2"/>
  <c r="BE551" i="2"/>
  <c r="T551" i="2"/>
  <c r="R551" i="2"/>
  <c r="P551" i="2"/>
  <c r="BK551" i="2"/>
  <c r="J551" i="2"/>
  <c r="BF551" i="2" s="1"/>
  <c r="BI550" i="2"/>
  <c r="BH550" i="2"/>
  <c r="BG550" i="2"/>
  <c r="BE550" i="2"/>
  <c r="T550" i="2"/>
  <c r="R550" i="2"/>
  <c r="P550" i="2"/>
  <c r="BK550" i="2"/>
  <c r="J550" i="2"/>
  <c r="BF550" i="2" s="1"/>
  <c r="BI549" i="2"/>
  <c r="BH549" i="2"/>
  <c r="BG549" i="2"/>
  <c r="BE549" i="2"/>
  <c r="T549" i="2"/>
  <c r="R549" i="2"/>
  <c r="P549" i="2"/>
  <c r="BK549" i="2"/>
  <c r="J549" i="2"/>
  <c r="BF549" i="2" s="1"/>
  <c r="BI548" i="2"/>
  <c r="BH548" i="2"/>
  <c r="BG548" i="2"/>
  <c r="BE548" i="2"/>
  <c r="T548" i="2"/>
  <c r="R548" i="2"/>
  <c r="P548" i="2"/>
  <c r="BK548" i="2"/>
  <c r="J548" i="2"/>
  <c r="BF548" i="2" s="1"/>
  <c r="BI547" i="2"/>
  <c r="BH547" i="2"/>
  <c r="BG547" i="2"/>
  <c r="BE547" i="2"/>
  <c r="T547" i="2"/>
  <c r="R547" i="2"/>
  <c r="P547" i="2"/>
  <c r="BK547" i="2"/>
  <c r="J547" i="2"/>
  <c r="BF547" i="2" s="1"/>
  <c r="BI546" i="2"/>
  <c r="BH546" i="2"/>
  <c r="BG546" i="2"/>
  <c r="BE546" i="2"/>
  <c r="T546" i="2"/>
  <c r="R546" i="2"/>
  <c r="P546" i="2"/>
  <c r="BK546" i="2"/>
  <c r="J546" i="2"/>
  <c r="BF546" i="2" s="1"/>
  <c r="BI545" i="2"/>
  <c r="BH545" i="2"/>
  <c r="BG545" i="2"/>
  <c r="BE545" i="2"/>
  <c r="T545" i="2"/>
  <c r="R545" i="2"/>
  <c r="P545" i="2"/>
  <c r="BK545" i="2"/>
  <c r="J545" i="2"/>
  <c r="BF545" i="2" s="1"/>
  <c r="BI544" i="2"/>
  <c r="BH544" i="2"/>
  <c r="BG544" i="2"/>
  <c r="BE544" i="2"/>
  <c r="T544" i="2"/>
  <c r="R544" i="2"/>
  <c r="P544" i="2"/>
  <c r="BK544" i="2"/>
  <c r="J544" i="2"/>
  <c r="BF544" i="2" s="1"/>
  <c r="BI543" i="2"/>
  <c r="BH543" i="2"/>
  <c r="BG543" i="2"/>
  <c r="BE543" i="2"/>
  <c r="T543" i="2"/>
  <c r="R543" i="2"/>
  <c r="P543" i="2"/>
  <c r="BK543" i="2"/>
  <c r="J543" i="2"/>
  <c r="BF543" i="2" s="1"/>
  <c r="BI542" i="2"/>
  <c r="BH542" i="2"/>
  <c r="BG542" i="2"/>
  <c r="BE542" i="2"/>
  <c r="T542" i="2"/>
  <c r="R542" i="2"/>
  <c r="P542" i="2"/>
  <c r="BK542" i="2"/>
  <c r="J542" i="2"/>
  <c r="BF542" i="2" s="1"/>
  <c r="BI541" i="2"/>
  <c r="BH541" i="2"/>
  <c r="BG541" i="2"/>
  <c r="BE541" i="2"/>
  <c r="T541" i="2"/>
  <c r="R541" i="2"/>
  <c r="P541" i="2"/>
  <c r="BK541" i="2"/>
  <c r="J541" i="2"/>
  <c r="BF541" i="2" s="1"/>
  <c r="BI540" i="2"/>
  <c r="BH540" i="2"/>
  <c r="BG540" i="2"/>
  <c r="BE540" i="2"/>
  <c r="T540" i="2"/>
  <c r="R540" i="2"/>
  <c r="P540" i="2"/>
  <c r="BK540" i="2"/>
  <c r="J540" i="2"/>
  <c r="BF540" i="2" s="1"/>
  <c r="BI539" i="2"/>
  <c r="BH539" i="2"/>
  <c r="BG539" i="2"/>
  <c r="BE539" i="2"/>
  <c r="T539" i="2"/>
  <c r="R539" i="2"/>
  <c r="P539" i="2"/>
  <c r="BK539" i="2"/>
  <c r="J539" i="2"/>
  <c r="BF539" i="2" s="1"/>
  <c r="BI538" i="2"/>
  <c r="BH538" i="2"/>
  <c r="BG538" i="2"/>
  <c r="BE538" i="2"/>
  <c r="T538" i="2"/>
  <c r="R538" i="2"/>
  <c r="P538" i="2"/>
  <c r="BK538" i="2"/>
  <c r="J538" i="2"/>
  <c r="BF538" i="2" s="1"/>
  <c r="BI537" i="2"/>
  <c r="BH537" i="2"/>
  <c r="BG537" i="2"/>
  <c r="BE537" i="2"/>
  <c r="T537" i="2"/>
  <c r="R537" i="2"/>
  <c r="P537" i="2"/>
  <c r="BK537" i="2"/>
  <c r="J537" i="2"/>
  <c r="BF537" i="2" s="1"/>
  <c r="BI536" i="2"/>
  <c r="BH536" i="2"/>
  <c r="BG536" i="2"/>
  <c r="BE536" i="2"/>
  <c r="T536" i="2"/>
  <c r="R536" i="2"/>
  <c r="P536" i="2"/>
  <c r="BK536" i="2"/>
  <c r="J536" i="2"/>
  <c r="BF536" i="2" s="1"/>
  <c r="BI535" i="2"/>
  <c r="BH535" i="2"/>
  <c r="BG535" i="2"/>
  <c r="BE535" i="2"/>
  <c r="T535" i="2"/>
  <c r="R535" i="2"/>
  <c r="P535" i="2"/>
  <c r="BK535" i="2"/>
  <c r="J535" i="2"/>
  <c r="BF535" i="2" s="1"/>
  <c r="BI534" i="2"/>
  <c r="BH534" i="2"/>
  <c r="BG534" i="2"/>
  <c r="BE534" i="2"/>
  <c r="T534" i="2"/>
  <c r="R534" i="2"/>
  <c r="P534" i="2"/>
  <c r="BK534" i="2"/>
  <c r="J534" i="2"/>
  <c r="BF534" i="2" s="1"/>
  <c r="BI533" i="2"/>
  <c r="BH533" i="2"/>
  <c r="BG533" i="2"/>
  <c r="BE533" i="2"/>
  <c r="T533" i="2"/>
  <c r="R533" i="2"/>
  <c r="P533" i="2"/>
  <c r="BK533" i="2"/>
  <c r="J533" i="2"/>
  <c r="BF533" i="2" s="1"/>
  <c r="BI532" i="2"/>
  <c r="BH532" i="2"/>
  <c r="BG532" i="2"/>
  <c r="BE532" i="2"/>
  <c r="T532" i="2"/>
  <c r="R532" i="2"/>
  <c r="P532" i="2"/>
  <c r="P531" i="2" s="1"/>
  <c r="BK532" i="2"/>
  <c r="J532" i="2"/>
  <c r="BF532" i="2" s="1"/>
  <c r="BI530" i="2"/>
  <c r="BH530" i="2"/>
  <c r="BG530" i="2"/>
  <c r="BE530" i="2"/>
  <c r="T530" i="2"/>
  <c r="R530" i="2"/>
  <c r="P530" i="2"/>
  <c r="BK530" i="2"/>
  <c r="J530" i="2"/>
  <c r="BF530" i="2" s="1"/>
  <c r="BI529" i="2"/>
  <c r="BH529" i="2"/>
  <c r="BG529" i="2"/>
  <c r="BE529" i="2"/>
  <c r="T529" i="2"/>
  <c r="R529" i="2"/>
  <c r="P529" i="2"/>
  <c r="BK529" i="2"/>
  <c r="J529" i="2"/>
  <c r="BF529" i="2" s="1"/>
  <c r="BI528" i="2"/>
  <c r="BH528" i="2"/>
  <c r="BG528" i="2"/>
  <c r="BE528" i="2"/>
  <c r="T528" i="2"/>
  <c r="R528" i="2"/>
  <c r="P528" i="2"/>
  <c r="BK528" i="2"/>
  <c r="J528" i="2"/>
  <c r="BF528" i="2" s="1"/>
  <c r="BI527" i="2"/>
  <c r="BH527" i="2"/>
  <c r="BG527" i="2"/>
  <c r="BE527" i="2"/>
  <c r="T527" i="2"/>
  <c r="R527" i="2"/>
  <c r="P527" i="2"/>
  <c r="BK527" i="2"/>
  <c r="J527" i="2"/>
  <c r="BF527" i="2" s="1"/>
  <c r="BI526" i="2"/>
  <c r="BH526" i="2"/>
  <c r="BG526" i="2"/>
  <c r="BE526" i="2"/>
  <c r="T526" i="2"/>
  <c r="R526" i="2"/>
  <c r="P526" i="2"/>
  <c r="BK526" i="2"/>
  <c r="J526" i="2"/>
  <c r="BF526" i="2" s="1"/>
  <c r="BI525" i="2"/>
  <c r="BH525" i="2"/>
  <c r="BG525" i="2"/>
  <c r="BE525" i="2"/>
  <c r="T525" i="2"/>
  <c r="R525" i="2"/>
  <c r="P525" i="2"/>
  <c r="BK525" i="2"/>
  <c r="J525" i="2"/>
  <c r="BF525" i="2" s="1"/>
  <c r="BI524" i="2"/>
  <c r="BH524" i="2"/>
  <c r="BG524" i="2"/>
  <c r="BE524" i="2"/>
  <c r="T524" i="2"/>
  <c r="R524" i="2"/>
  <c r="P524" i="2"/>
  <c r="BK524" i="2"/>
  <c r="J524" i="2"/>
  <c r="BF524" i="2" s="1"/>
  <c r="BI523" i="2"/>
  <c r="BH523" i="2"/>
  <c r="BG523" i="2"/>
  <c r="BE523" i="2"/>
  <c r="T523" i="2"/>
  <c r="R523" i="2"/>
  <c r="P523" i="2"/>
  <c r="BK523" i="2"/>
  <c r="J523" i="2"/>
  <c r="BF523" i="2" s="1"/>
  <c r="BI522" i="2"/>
  <c r="BH522" i="2"/>
  <c r="BG522" i="2"/>
  <c r="BE522" i="2"/>
  <c r="T522" i="2"/>
  <c r="R522" i="2"/>
  <c r="P522" i="2"/>
  <c r="BK522" i="2"/>
  <c r="J522" i="2"/>
  <c r="BF522" i="2" s="1"/>
  <c r="BI521" i="2"/>
  <c r="BH521" i="2"/>
  <c r="BG521" i="2"/>
  <c r="BE521" i="2"/>
  <c r="T521" i="2"/>
  <c r="R521" i="2"/>
  <c r="P521" i="2"/>
  <c r="BK521" i="2"/>
  <c r="J521" i="2"/>
  <c r="BF521" i="2" s="1"/>
  <c r="BI520" i="2"/>
  <c r="BH520" i="2"/>
  <c r="BG520" i="2"/>
  <c r="BE520" i="2"/>
  <c r="T520" i="2"/>
  <c r="R520" i="2"/>
  <c r="P520" i="2"/>
  <c r="BK520" i="2"/>
  <c r="J520" i="2"/>
  <c r="BF520" i="2" s="1"/>
  <c r="BI519" i="2"/>
  <c r="BH519" i="2"/>
  <c r="BG519" i="2"/>
  <c r="BE519" i="2"/>
  <c r="T519" i="2"/>
  <c r="R519" i="2"/>
  <c r="P519" i="2"/>
  <c r="P518" i="2" s="1"/>
  <c r="BK519" i="2"/>
  <c r="J519" i="2"/>
  <c r="BF519" i="2" s="1"/>
  <c r="BI517" i="2"/>
  <c r="BH517" i="2"/>
  <c r="BG517" i="2"/>
  <c r="BE517" i="2"/>
  <c r="T517" i="2"/>
  <c r="R517" i="2"/>
  <c r="P517" i="2"/>
  <c r="BK517" i="2"/>
  <c r="J517" i="2"/>
  <c r="BF517" i="2" s="1"/>
  <c r="BI516" i="2"/>
  <c r="BH516" i="2"/>
  <c r="BG516" i="2"/>
  <c r="BE516" i="2"/>
  <c r="T516" i="2"/>
  <c r="R516" i="2"/>
  <c r="P516" i="2"/>
  <c r="BK516" i="2"/>
  <c r="J516" i="2"/>
  <c r="BF516" i="2" s="1"/>
  <c r="BI515" i="2"/>
  <c r="BH515" i="2"/>
  <c r="BG515" i="2"/>
  <c r="BE515" i="2"/>
  <c r="T515" i="2"/>
  <c r="R515" i="2"/>
  <c r="P515" i="2"/>
  <c r="BK515" i="2"/>
  <c r="J515" i="2"/>
  <c r="BF515" i="2" s="1"/>
  <c r="BI514" i="2"/>
  <c r="BH514" i="2"/>
  <c r="BG514" i="2"/>
  <c r="BE514" i="2"/>
  <c r="T514" i="2"/>
  <c r="R514" i="2"/>
  <c r="P514" i="2"/>
  <c r="BK514" i="2"/>
  <c r="J514" i="2"/>
  <c r="BF514" i="2" s="1"/>
  <c r="BI513" i="2"/>
  <c r="BH513" i="2"/>
  <c r="BG513" i="2"/>
  <c r="BE513" i="2"/>
  <c r="T513" i="2"/>
  <c r="R513" i="2"/>
  <c r="P513" i="2"/>
  <c r="BK513" i="2"/>
  <c r="J513" i="2"/>
  <c r="BF513" i="2" s="1"/>
  <c r="BI512" i="2"/>
  <c r="BH512" i="2"/>
  <c r="BG512" i="2"/>
  <c r="BE512" i="2"/>
  <c r="T512" i="2"/>
  <c r="R512" i="2"/>
  <c r="P512" i="2"/>
  <c r="BK512" i="2"/>
  <c r="J512" i="2"/>
  <c r="BF512" i="2" s="1"/>
  <c r="BI511" i="2"/>
  <c r="BH511" i="2"/>
  <c r="BG511" i="2"/>
  <c r="BE511" i="2"/>
  <c r="T511" i="2"/>
  <c r="R511" i="2"/>
  <c r="P511" i="2"/>
  <c r="BK511" i="2"/>
  <c r="J511" i="2"/>
  <c r="BF511" i="2" s="1"/>
  <c r="BI510" i="2"/>
  <c r="BH510" i="2"/>
  <c r="BG510" i="2"/>
  <c r="BE510" i="2"/>
  <c r="T510" i="2"/>
  <c r="R510" i="2"/>
  <c r="P510" i="2"/>
  <c r="BK510" i="2"/>
  <c r="J510" i="2"/>
  <c r="BF510" i="2" s="1"/>
  <c r="BI509" i="2"/>
  <c r="BH509" i="2"/>
  <c r="BG509" i="2"/>
  <c r="BE509" i="2"/>
  <c r="T509" i="2"/>
  <c r="R509" i="2"/>
  <c r="P509" i="2"/>
  <c r="BK509" i="2"/>
  <c r="J509" i="2"/>
  <c r="BF509" i="2" s="1"/>
  <c r="BI508" i="2"/>
  <c r="BH508" i="2"/>
  <c r="BG508" i="2"/>
  <c r="BE508" i="2"/>
  <c r="T508" i="2"/>
  <c r="R508" i="2"/>
  <c r="P508" i="2"/>
  <c r="BK508" i="2"/>
  <c r="J508" i="2"/>
  <c r="BF508" i="2" s="1"/>
  <c r="BI507" i="2"/>
  <c r="BH507" i="2"/>
  <c r="BG507" i="2"/>
  <c r="BE507" i="2"/>
  <c r="T507" i="2"/>
  <c r="R507" i="2"/>
  <c r="P507" i="2"/>
  <c r="BK507" i="2"/>
  <c r="J507" i="2"/>
  <c r="BF507" i="2" s="1"/>
  <c r="BI506" i="2"/>
  <c r="BH506" i="2"/>
  <c r="BG506" i="2"/>
  <c r="BE506" i="2"/>
  <c r="T506" i="2"/>
  <c r="R506" i="2"/>
  <c r="P506" i="2"/>
  <c r="BK506" i="2"/>
  <c r="J506" i="2"/>
  <c r="BF506" i="2" s="1"/>
  <c r="BI505" i="2"/>
  <c r="BH505" i="2"/>
  <c r="BG505" i="2"/>
  <c r="BE505" i="2"/>
  <c r="T505" i="2"/>
  <c r="R505" i="2"/>
  <c r="P505" i="2"/>
  <c r="BK505" i="2"/>
  <c r="J505" i="2"/>
  <c r="BF505" i="2" s="1"/>
  <c r="BI504" i="2"/>
  <c r="BH504" i="2"/>
  <c r="BG504" i="2"/>
  <c r="BE504" i="2"/>
  <c r="T504" i="2"/>
  <c r="R504" i="2"/>
  <c r="P504" i="2"/>
  <c r="BK504" i="2"/>
  <c r="J504" i="2"/>
  <c r="BF504" i="2" s="1"/>
  <c r="BI503" i="2"/>
  <c r="BH503" i="2"/>
  <c r="BG503" i="2"/>
  <c r="BE503" i="2"/>
  <c r="T503" i="2"/>
  <c r="R503" i="2"/>
  <c r="P503" i="2"/>
  <c r="BK503" i="2"/>
  <c r="J503" i="2"/>
  <c r="BF503" i="2" s="1"/>
  <c r="BI502" i="2"/>
  <c r="BH502" i="2"/>
  <c r="BG502" i="2"/>
  <c r="BE502" i="2"/>
  <c r="T502" i="2"/>
  <c r="R502" i="2"/>
  <c r="P502" i="2"/>
  <c r="BK502" i="2"/>
  <c r="J502" i="2"/>
  <c r="BF502" i="2" s="1"/>
  <c r="BI501" i="2"/>
  <c r="BH501" i="2"/>
  <c r="BG501" i="2"/>
  <c r="BE501" i="2"/>
  <c r="T501" i="2"/>
  <c r="R501" i="2"/>
  <c r="P501" i="2"/>
  <c r="BK501" i="2"/>
  <c r="J501" i="2"/>
  <c r="BF501" i="2" s="1"/>
  <c r="BI500" i="2"/>
  <c r="BH500" i="2"/>
  <c r="BG500" i="2"/>
  <c r="BE500" i="2"/>
  <c r="T500" i="2"/>
  <c r="R500" i="2"/>
  <c r="P500" i="2"/>
  <c r="BK500" i="2"/>
  <c r="J500" i="2"/>
  <c r="BF500" i="2" s="1"/>
  <c r="BI499" i="2"/>
  <c r="BH499" i="2"/>
  <c r="BG499" i="2"/>
  <c r="BE499" i="2"/>
  <c r="T499" i="2"/>
  <c r="R499" i="2"/>
  <c r="P499" i="2"/>
  <c r="BK499" i="2"/>
  <c r="J499" i="2"/>
  <c r="BF499" i="2" s="1"/>
  <c r="BI498" i="2"/>
  <c r="BH498" i="2"/>
  <c r="BG498" i="2"/>
  <c r="BE498" i="2"/>
  <c r="T498" i="2"/>
  <c r="R498" i="2"/>
  <c r="P498" i="2"/>
  <c r="BK498" i="2"/>
  <c r="J498" i="2"/>
  <c r="BF498" i="2" s="1"/>
  <c r="BI497" i="2"/>
  <c r="BH497" i="2"/>
  <c r="BG497" i="2"/>
  <c r="BE497" i="2"/>
  <c r="T497" i="2"/>
  <c r="R497" i="2"/>
  <c r="P497" i="2"/>
  <c r="BK497" i="2"/>
  <c r="J497" i="2"/>
  <c r="BF497" i="2" s="1"/>
  <c r="BI496" i="2"/>
  <c r="BH496" i="2"/>
  <c r="BG496" i="2"/>
  <c r="BE496" i="2"/>
  <c r="T496" i="2"/>
  <c r="R496" i="2"/>
  <c r="P496" i="2"/>
  <c r="BK496" i="2"/>
  <c r="J496" i="2"/>
  <c r="BF496" i="2" s="1"/>
  <c r="BI495" i="2"/>
  <c r="BH495" i="2"/>
  <c r="BG495" i="2"/>
  <c r="BE495" i="2"/>
  <c r="T495" i="2"/>
  <c r="R495" i="2"/>
  <c r="P495" i="2"/>
  <c r="BK495" i="2"/>
  <c r="J495" i="2"/>
  <c r="BF495" i="2" s="1"/>
  <c r="BI494" i="2"/>
  <c r="BH494" i="2"/>
  <c r="BG494" i="2"/>
  <c r="BE494" i="2"/>
  <c r="T494" i="2"/>
  <c r="R494" i="2"/>
  <c r="P494" i="2"/>
  <c r="BK494" i="2"/>
  <c r="J494" i="2"/>
  <c r="BF494" i="2" s="1"/>
  <c r="BI493" i="2"/>
  <c r="BH493" i="2"/>
  <c r="BG493" i="2"/>
  <c r="BE493" i="2"/>
  <c r="T493" i="2"/>
  <c r="R493" i="2"/>
  <c r="P493" i="2"/>
  <c r="BK493" i="2"/>
  <c r="J493" i="2"/>
  <c r="BF493" i="2" s="1"/>
  <c r="BI492" i="2"/>
  <c r="BH492" i="2"/>
  <c r="BG492" i="2"/>
  <c r="BE492" i="2"/>
  <c r="T492" i="2"/>
  <c r="R492" i="2"/>
  <c r="P492" i="2"/>
  <c r="BK492" i="2"/>
  <c r="J492" i="2"/>
  <c r="BF492" i="2" s="1"/>
  <c r="BI491" i="2"/>
  <c r="BH491" i="2"/>
  <c r="BG491" i="2"/>
  <c r="BE491" i="2"/>
  <c r="T491" i="2"/>
  <c r="R491" i="2"/>
  <c r="P491" i="2"/>
  <c r="BK491" i="2"/>
  <c r="J491" i="2"/>
  <c r="BF491" i="2" s="1"/>
  <c r="BI490" i="2"/>
  <c r="BH490" i="2"/>
  <c r="BG490" i="2"/>
  <c r="BE490" i="2"/>
  <c r="T490" i="2"/>
  <c r="R490" i="2"/>
  <c r="P490" i="2"/>
  <c r="BK490" i="2"/>
  <c r="J490" i="2"/>
  <c r="BF490" i="2" s="1"/>
  <c r="BI489" i="2"/>
  <c r="BH489" i="2"/>
  <c r="BG489" i="2"/>
  <c r="BE489" i="2"/>
  <c r="T489" i="2"/>
  <c r="R489" i="2"/>
  <c r="P489" i="2"/>
  <c r="BK489" i="2"/>
  <c r="J489" i="2"/>
  <c r="BF489" i="2" s="1"/>
  <c r="BI488" i="2"/>
  <c r="BH488" i="2"/>
  <c r="BG488" i="2"/>
  <c r="BE488" i="2"/>
  <c r="T488" i="2"/>
  <c r="R488" i="2"/>
  <c r="P488" i="2"/>
  <c r="BK488" i="2"/>
  <c r="J488" i="2"/>
  <c r="BF488" i="2" s="1"/>
  <c r="BI487" i="2"/>
  <c r="BH487" i="2"/>
  <c r="BG487" i="2"/>
  <c r="BE487" i="2"/>
  <c r="T487" i="2"/>
  <c r="R487" i="2"/>
  <c r="P487" i="2"/>
  <c r="BK487" i="2"/>
  <c r="J487" i="2"/>
  <c r="BF487" i="2" s="1"/>
  <c r="BI486" i="2"/>
  <c r="BH486" i="2"/>
  <c r="BG486" i="2"/>
  <c r="BE486" i="2"/>
  <c r="T486" i="2"/>
  <c r="R486" i="2"/>
  <c r="P486" i="2"/>
  <c r="BK486" i="2"/>
  <c r="J486" i="2"/>
  <c r="BF486" i="2" s="1"/>
  <c r="BI485" i="2"/>
  <c r="BH485" i="2"/>
  <c r="BG485" i="2"/>
  <c r="BE485" i="2"/>
  <c r="T485" i="2"/>
  <c r="R485" i="2"/>
  <c r="P485" i="2"/>
  <c r="BK485" i="2"/>
  <c r="J485" i="2"/>
  <c r="BF485" i="2" s="1"/>
  <c r="BI484" i="2"/>
  <c r="BH484" i="2"/>
  <c r="BG484" i="2"/>
  <c r="BE484" i="2"/>
  <c r="T484" i="2"/>
  <c r="R484" i="2"/>
  <c r="P484" i="2"/>
  <c r="BK484" i="2"/>
  <c r="J484" i="2"/>
  <c r="BF484" i="2" s="1"/>
  <c r="BI483" i="2"/>
  <c r="BH483" i="2"/>
  <c r="BG483" i="2"/>
  <c r="BE483" i="2"/>
  <c r="T483" i="2"/>
  <c r="R483" i="2"/>
  <c r="P483" i="2"/>
  <c r="BK483" i="2"/>
  <c r="J483" i="2"/>
  <c r="BF483" i="2" s="1"/>
  <c r="BI482" i="2"/>
  <c r="BH482" i="2"/>
  <c r="BG482" i="2"/>
  <c r="BE482" i="2"/>
  <c r="T482" i="2"/>
  <c r="R482" i="2"/>
  <c r="P482" i="2"/>
  <c r="BK482" i="2"/>
  <c r="J482" i="2"/>
  <c r="BF482" i="2" s="1"/>
  <c r="BI481" i="2"/>
  <c r="BH481" i="2"/>
  <c r="BG481" i="2"/>
  <c r="BE481" i="2"/>
  <c r="T481" i="2"/>
  <c r="R481" i="2"/>
  <c r="P481" i="2"/>
  <c r="BK481" i="2"/>
  <c r="J481" i="2"/>
  <c r="BF481" i="2" s="1"/>
  <c r="BI480" i="2"/>
  <c r="BH480" i="2"/>
  <c r="BG480" i="2"/>
  <c r="BE480" i="2"/>
  <c r="T480" i="2"/>
  <c r="R480" i="2"/>
  <c r="P480" i="2"/>
  <c r="BK480" i="2"/>
  <c r="J480" i="2"/>
  <c r="BF480" i="2" s="1"/>
  <c r="BI479" i="2"/>
  <c r="BH479" i="2"/>
  <c r="BG479" i="2"/>
  <c r="BE479" i="2"/>
  <c r="T479" i="2"/>
  <c r="R479" i="2"/>
  <c r="P479" i="2"/>
  <c r="BK479" i="2"/>
  <c r="J479" i="2"/>
  <c r="BF479" i="2" s="1"/>
  <c r="BI478" i="2"/>
  <c r="BH478" i="2"/>
  <c r="BG478" i="2"/>
  <c r="BE478" i="2"/>
  <c r="T478" i="2"/>
  <c r="R478" i="2"/>
  <c r="P478" i="2"/>
  <c r="BK478" i="2"/>
  <c r="J478" i="2"/>
  <c r="BF478" i="2" s="1"/>
  <c r="BI477" i="2"/>
  <c r="BH477" i="2"/>
  <c r="BG477" i="2"/>
  <c r="BE477" i="2"/>
  <c r="T477" i="2"/>
  <c r="R477" i="2"/>
  <c r="P477" i="2"/>
  <c r="BK477" i="2"/>
  <c r="J477" i="2"/>
  <c r="BF477" i="2" s="1"/>
  <c r="BI476" i="2"/>
  <c r="BH476" i="2"/>
  <c r="BG476" i="2"/>
  <c r="BE476" i="2"/>
  <c r="T476" i="2"/>
  <c r="R476" i="2"/>
  <c r="P476" i="2"/>
  <c r="BK476" i="2"/>
  <c r="J476" i="2"/>
  <c r="BF476" i="2" s="1"/>
  <c r="BI475" i="2"/>
  <c r="BH475" i="2"/>
  <c r="BG475" i="2"/>
  <c r="BE475" i="2"/>
  <c r="T475" i="2"/>
  <c r="R475" i="2"/>
  <c r="P475" i="2"/>
  <c r="BK475" i="2"/>
  <c r="J475" i="2"/>
  <c r="BF475" i="2" s="1"/>
  <c r="BI474" i="2"/>
  <c r="BH474" i="2"/>
  <c r="BG474" i="2"/>
  <c r="BE474" i="2"/>
  <c r="T474" i="2"/>
  <c r="R474" i="2"/>
  <c r="P474" i="2"/>
  <c r="BK474" i="2"/>
  <c r="J474" i="2"/>
  <c r="BF474" i="2" s="1"/>
  <c r="BI473" i="2"/>
  <c r="BH473" i="2"/>
  <c r="BG473" i="2"/>
  <c r="BE473" i="2"/>
  <c r="T473" i="2"/>
  <c r="R473" i="2"/>
  <c r="P473" i="2"/>
  <c r="BK473" i="2"/>
  <c r="J473" i="2"/>
  <c r="BF473" i="2" s="1"/>
  <c r="BI472" i="2"/>
  <c r="BH472" i="2"/>
  <c r="BG472" i="2"/>
  <c r="BE472" i="2"/>
  <c r="T472" i="2"/>
  <c r="R472" i="2"/>
  <c r="P472" i="2"/>
  <c r="BK472" i="2"/>
  <c r="J472" i="2"/>
  <c r="BF472" i="2" s="1"/>
  <c r="BI471" i="2"/>
  <c r="BH471" i="2"/>
  <c r="BG471" i="2"/>
  <c r="BE471" i="2"/>
  <c r="T471" i="2"/>
  <c r="R471" i="2"/>
  <c r="P471" i="2"/>
  <c r="BK471" i="2"/>
  <c r="J471" i="2"/>
  <c r="BF471" i="2" s="1"/>
  <c r="BI470" i="2"/>
  <c r="BH470" i="2"/>
  <c r="BG470" i="2"/>
  <c r="BE470" i="2"/>
  <c r="T470" i="2"/>
  <c r="R470" i="2"/>
  <c r="P470" i="2"/>
  <c r="BK470" i="2"/>
  <c r="J470" i="2"/>
  <c r="BF470" i="2" s="1"/>
  <c r="BI469" i="2"/>
  <c r="BH469" i="2"/>
  <c r="BG469" i="2"/>
  <c r="BE469" i="2"/>
  <c r="T469" i="2"/>
  <c r="R469" i="2"/>
  <c r="P469" i="2"/>
  <c r="BK469" i="2"/>
  <c r="J469" i="2"/>
  <c r="BF469" i="2" s="1"/>
  <c r="BI468" i="2"/>
  <c r="BH468" i="2"/>
  <c r="BG468" i="2"/>
  <c r="BE468" i="2"/>
  <c r="T468" i="2"/>
  <c r="R468" i="2"/>
  <c r="P468" i="2"/>
  <c r="BK468" i="2"/>
  <c r="J468" i="2"/>
  <c r="BF468" i="2" s="1"/>
  <c r="BI467" i="2"/>
  <c r="BH467" i="2"/>
  <c r="BG467" i="2"/>
  <c r="BE467" i="2"/>
  <c r="T467" i="2"/>
  <c r="R467" i="2"/>
  <c r="P467" i="2"/>
  <c r="BK467" i="2"/>
  <c r="J467" i="2"/>
  <c r="BF467" i="2" s="1"/>
  <c r="BI466" i="2"/>
  <c r="BH466" i="2"/>
  <c r="BG466" i="2"/>
  <c r="BE466" i="2"/>
  <c r="T466" i="2"/>
  <c r="R466" i="2"/>
  <c r="P466" i="2"/>
  <c r="BK466" i="2"/>
  <c r="J466" i="2"/>
  <c r="BF466" i="2" s="1"/>
  <c r="BI465" i="2"/>
  <c r="BH465" i="2"/>
  <c r="BG465" i="2"/>
  <c r="BE465" i="2"/>
  <c r="T465" i="2"/>
  <c r="R465" i="2"/>
  <c r="P465" i="2"/>
  <c r="BK465" i="2"/>
  <c r="J465" i="2"/>
  <c r="BF465" i="2" s="1"/>
  <c r="BI464" i="2"/>
  <c r="BH464" i="2"/>
  <c r="BG464" i="2"/>
  <c r="BE464" i="2"/>
  <c r="T464" i="2"/>
  <c r="R464" i="2"/>
  <c r="P464" i="2"/>
  <c r="BK464" i="2"/>
  <c r="J464" i="2"/>
  <c r="BF464" i="2" s="1"/>
  <c r="BI463" i="2"/>
  <c r="BH463" i="2"/>
  <c r="BG463" i="2"/>
  <c r="BE463" i="2"/>
  <c r="T463" i="2"/>
  <c r="R463" i="2"/>
  <c r="P463" i="2"/>
  <c r="BK463" i="2"/>
  <c r="J463" i="2"/>
  <c r="BF463" i="2" s="1"/>
  <c r="BI462" i="2"/>
  <c r="BH462" i="2"/>
  <c r="BG462" i="2"/>
  <c r="BE462" i="2"/>
  <c r="T462" i="2"/>
  <c r="R462" i="2"/>
  <c r="P462" i="2"/>
  <c r="P461" i="2" s="1"/>
  <c r="BK462" i="2"/>
  <c r="J462" i="2"/>
  <c r="BF462" i="2" s="1"/>
  <c r="BI460" i="2"/>
  <c r="BH460" i="2"/>
  <c r="BG460" i="2"/>
  <c r="BE460" i="2"/>
  <c r="T460" i="2"/>
  <c r="R460" i="2"/>
  <c r="P460" i="2"/>
  <c r="BK460" i="2"/>
  <c r="J460" i="2"/>
  <c r="BF460" i="2" s="1"/>
  <c r="BI459" i="2"/>
  <c r="BH459" i="2"/>
  <c r="BG459" i="2"/>
  <c r="BE459" i="2"/>
  <c r="T459" i="2"/>
  <c r="R459" i="2"/>
  <c r="P459" i="2"/>
  <c r="BK459" i="2"/>
  <c r="J459" i="2"/>
  <c r="BF459" i="2" s="1"/>
  <c r="BI458" i="2"/>
  <c r="BH458" i="2"/>
  <c r="BG458" i="2"/>
  <c r="BE458" i="2"/>
  <c r="T458" i="2"/>
  <c r="R458" i="2"/>
  <c r="P458" i="2"/>
  <c r="BK458" i="2"/>
  <c r="J458" i="2"/>
  <c r="BF458" i="2" s="1"/>
  <c r="BI457" i="2"/>
  <c r="BH457" i="2"/>
  <c r="BG457" i="2"/>
  <c r="BE457" i="2"/>
  <c r="T457" i="2"/>
  <c r="R457" i="2"/>
  <c r="P457" i="2"/>
  <c r="BK457" i="2"/>
  <c r="J457" i="2"/>
  <c r="BF457" i="2" s="1"/>
  <c r="BI456" i="2"/>
  <c r="BH456" i="2"/>
  <c r="BG456" i="2"/>
  <c r="BE456" i="2"/>
  <c r="T456" i="2"/>
  <c r="R456" i="2"/>
  <c r="P456" i="2"/>
  <c r="BK456" i="2"/>
  <c r="J456" i="2"/>
  <c r="BF456" i="2" s="1"/>
  <c r="BI455" i="2"/>
  <c r="BH455" i="2"/>
  <c r="BG455" i="2"/>
  <c r="BE455" i="2"/>
  <c r="T455" i="2"/>
  <c r="R455" i="2"/>
  <c r="P455" i="2"/>
  <c r="BK455" i="2"/>
  <c r="J455" i="2"/>
  <c r="BF455" i="2" s="1"/>
  <c r="BI454" i="2"/>
  <c r="BH454" i="2"/>
  <c r="BG454" i="2"/>
  <c r="BE454" i="2"/>
  <c r="T454" i="2"/>
  <c r="R454" i="2"/>
  <c r="P454" i="2"/>
  <c r="BK454" i="2"/>
  <c r="J454" i="2"/>
  <c r="BF454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 s="1"/>
  <c r="BI451" i="2"/>
  <c r="BH451" i="2"/>
  <c r="BG451" i="2"/>
  <c r="BE451" i="2"/>
  <c r="T451" i="2"/>
  <c r="T450" i="2" s="1"/>
  <c r="R451" i="2"/>
  <c r="P451" i="2"/>
  <c r="BK451" i="2"/>
  <c r="J451" i="2"/>
  <c r="BF451" i="2" s="1"/>
  <c r="BI449" i="2"/>
  <c r="BH449" i="2"/>
  <c r="BG449" i="2"/>
  <c r="BE449" i="2"/>
  <c r="T449" i="2"/>
  <c r="R449" i="2"/>
  <c r="P449" i="2"/>
  <c r="BK449" i="2"/>
  <c r="J449" i="2"/>
  <c r="BF449" i="2" s="1"/>
  <c r="BI448" i="2"/>
  <c r="BH448" i="2"/>
  <c r="BG448" i="2"/>
  <c r="BE448" i="2"/>
  <c r="T448" i="2"/>
  <c r="R448" i="2"/>
  <c r="P448" i="2"/>
  <c r="BK448" i="2"/>
  <c r="J448" i="2"/>
  <c r="BF448" i="2" s="1"/>
  <c r="BI447" i="2"/>
  <c r="BH447" i="2"/>
  <c r="BG447" i="2"/>
  <c r="BE447" i="2"/>
  <c r="T447" i="2"/>
  <c r="R447" i="2"/>
  <c r="P447" i="2"/>
  <c r="BK447" i="2"/>
  <c r="J447" i="2"/>
  <c r="BF447" i="2" s="1"/>
  <c r="BI446" i="2"/>
  <c r="BH446" i="2"/>
  <c r="BG446" i="2"/>
  <c r="BE446" i="2"/>
  <c r="T446" i="2"/>
  <c r="R446" i="2"/>
  <c r="P446" i="2"/>
  <c r="BK446" i="2"/>
  <c r="J446" i="2"/>
  <c r="BF446" i="2" s="1"/>
  <c r="BI445" i="2"/>
  <c r="BH445" i="2"/>
  <c r="BG445" i="2"/>
  <c r="BE445" i="2"/>
  <c r="T445" i="2"/>
  <c r="R445" i="2"/>
  <c r="P445" i="2"/>
  <c r="BK445" i="2"/>
  <c r="J445" i="2"/>
  <c r="BF445" i="2" s="1"/>
  <c r="BI444" i="2"/>
  <c r="BH444" i="2"/>
  <c r="BG444" i="2"/>
  <c r="BE444" i="2"/>
  <c r="T444" i="2"/>
  <c r="R444" i="2"/>
  <c r="P444" i="2"/>
  <c r="BK444" i="2"/>
  <c r="J444" i="2"/>
  <c r="BF444" i="2" s="1"/>
  <c r="BI443" i="2"/>
  <c r="BH443" i="2"/>
  <c r="BG443" i="2"/>
  <c r="BE443" i="2"/>
  <c r="T443" i="2"/>
  <c r="R443" i="2"/>
  <c r="R442" i="2" s="1"/>
  <c r="P443" i="2"/>
  <c r="BK443" i="2"/>
  <c r="J443" i="2"/>
  <c r="BF443" i="2" s="1"/>
  <c r="BI441" i="2"/>
  <c r="BH441" i="2"/>
  <c r="BG441" i="2"/>
  <c r="BE441" i="2"/>
  <c r="T441" i="2"/>
  <c r="R441" i="2"/>
  <c r="P441" i="2"/>
  <c r="BK441" i="2"/>
  <c r="J441" i="2"/>
  <c r="BF441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P438" i="2" s="1"/>
  <c r="BK439" i="2"/>
  <c r="J439" i="2"/>
  <c r="BF439" i="2" s="1"/>
  <c r="BI437" i="2"/>
  <c r="BH437" i="2"/>
  <c r="BG437" i="2"/>
  <c r="BE437" i="2"/>
  <c r="T437" i="2"/>
  <c r="R437" i="2"/>
  <c r="P437" i="2"/>
  <c r="BK437" i="2"/>
  <c r="J437" i="2"/>
  <c r="BF437" i="2" s="1"/>
  <c r="BI436" i="2"/>
  <c r="BH436" i="2"/>
  <c r="BG436" i="2"/>
  <c r="BE436" i="2"/>
  <c r="T436" i="2"/>
  <c r="R436" i="2"/>
  <c r="P436" i="2"/>
  <c r="BK436" i="2"/>
  <c r="J436" i="2"/>
  <c r="BF436" i="2" s="1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R434" i="2"/>
  <c r="P434" i="2"/>
  <c r="BK434" i="2"/>
  <c r="J434" i="2"/>
  <c r="BF434" i="2" s="1"/>
  <c r="BI433" i="2"/>
  <c r="BH433" i="2"/>
  <c r="BG433" i="2"/>
  <c r="BE433" i="2"/>
  <c r="T433" i="2"/>
  <c r="R433" i="2"/>
  <c r="P433" i="2"/>
  <c r="BK433" i="2"/>
  <c r="J433" i="2"/>
  <c r="BF433" i="2" s="1"/>
  <c r="BI432" i="2"/>
  <c r="BH432" i="2"/>
  <c r="BG432" i="2"/>
  <c r="BE432" i="2"/>
  <c r="T432" i="2"/>
  <c r="R432" i="2"/>
  <c r="P432" i="2"/>
  <c r="BK432" i="2"/>
  <c r="J432" i="2"/>
  <c r="BF432" i="2" s="1"/>
  <c r="BI431" i="2"/>
  <c r="BH431" i="2"/>
  <c r="BG431" i="2"/>
  <c r="BE431" i="2"/>
  <c r="T431" i="2"/>
  <c r="R431" i="2"/>
  <c r="P431" i="2"/>
  <c r="BK431" i="2"/>
  <c r="BK430" i="2" s="1"/>
  <c r="J430" i="2" s="1"/>
  <c r="J72" i="2" s="1"/>
  <c r="J431" i="2"/>
  <c r="BF431" i="2" s="1"/>
  <c r="BI429" i="2"/>
  <c r="BH429" i="2"/>
  <c r="BG429" i="2"/>
  <c r="BE429" i="2"/>
  <c r="T429" i="2"/>
  <c r="R429" i="2"/>
  <c r="P429" i="2"/>
  <c r="BK429" i="2"/>
  <c r="J429" i="2"/>
  <c r="BF429" i="2" s="1"/>
  <c r="BI428" i="2"/>
  <c r="BH428" i="2"/>
  <c r="BG428" i="2"/>
  <c r="BE428" i="2"/>
  <c r="T428" i="2"/>
  <c r="R428" i="2"/>
  <c r="P428" i="2"/>
  <c r="BK428" i="2"/>
  <c r="J428" i="2"/>
  <c r="BF428" i="2" s="1"/>
  <c r="BI427" i="2"/>
  <c r="BH427" i="2"/>
  <c r="BG427" i="2"/>
  <c r="BE427" i="2"/>
  <c r="T427" i="2"/>
  <c r="T426" i="2" s="1"/>
  <c r="R427" i="2"/>
  <c r="P427" i="2"/>
  <c r="BK427" i="2"/>
  <c r="J427" i="2"/>
  <c r="BF427" i="2" s="1"/>
  <c r="BI425" i="2"/>
  <c r="BH425" i="2"/>
  <c r="BG425" i="2"/>
  <c r="BE425" i="2"/>
  <c r="T425" i="2"/>
  <c r="R425" i="2"/>
  <c r="P425" i="2"/>
  <c r="BK425" i="2"/>
  <c r="J425" i="2"/>
  <c r="BF425" i="2" s="1"/>
  <c r="BI424" i="2"/>
  <c r="BH424" i="2"/>
  <c r="BG424" i="2"/>
  <c r="BE424" i="2"/>
  <c r="T424" i="2"/>
  <c r="R424" i="2"/>
  <c r="P424" i="2"/>
  <c r="BK424" i="2"/>
  <c r="J424" i="2"/>
  <c r="BF424" i="2" s="1"/>
  <c r="BI423" i="2"/>
  <c r="BH423" i="2"/>
  <c r="BG423" i="2"/>
  <c r="BE423" i="2"/>
  <c r="T423" i="2"/>
  <c r="R423" i="2"/>
  <c r="P423" i="2"/>
  <c r="BK423" i="2"/>
  <c r="J423" i="2"/>
  <c r="BF423" i="2" s="1"/>
  <c r="BI422" i="2"/>
  <c r="BH422" i="2"/>
  <c r="BG422" i="2"/>
  <c r="BE422" i="2"/>
  <c r="T422" i="2"/>
  <c r="R422" i="2"/>
  <c r="P422" i="2"/>
  <c r="BK422" i="2"/>
  <c r="J422" i="2"/>
  <c r="BF422" i="2" s="1"/>
  <c r="BI421" i="2"/>
  <c r="BH421" i="2"/>
  <c r="BG421" i="2"/>
  <c r="BE421" i="2"/>
  <c r="T421" i="2"/>
  <c r="R421" i="2"/>
  <c r="P421" i="2"/>
  <c r="BK421" i="2"/>
  <c r="J421" i="2"/>
  <c r="BF421" i="2" s="1"/>
  <c r="BI420" i="2"/>
  <c r="BH420" i="2"/>
  <c r="BG420" i="2"/>
  <c r="BE420" i="2"/>
  <c r="T420" i="2"/>
  <c r="R420" i="2"/>
  <c r="P420" i="2"/>
  <c r="BK420" i="2"/>
  <c r="J420" i="2"/>
  <c r="BF420" i="2" s="1"/>
  <c r="BI419" i="2"/>
  <c r="BH419" i="2"/>
  <c r="BG419" i="2"/>
  <c r="BE419" i="2"/>
  <c r="T419" i="2"/>
  <c r="R419" i="2"/>
  <c r="P419" i="2"/>
  <c r="BK419" i="2"/>
  <c r="J419" i="2"/>
  <c r="BF419" i="2" s="1"/>
  <c r="BI418" i="2"/>
  <c r="BH418" i="2"/>
  <c r="BG418" i="2"/>
  <c r="BE418" i="2"/>
  <c r="T418" i="2"/>
  <c r="R418" i="2"/>
  <c r="P418" i="2"/>
  <c r="BK418" i="2"/>
  <c r="J418" i="2"/>
  <c r="BF418" i="2" s="1"/>
  <c r="BI417" i="2"/>
  <c r="BH417" i="2"/>
  <c r="BG417" i="2"/>
  <c r="BE417" i="2"/>
  <c r="T417" i="2"/>
  <c r="R417" i="2"/>
  <c r="P417" i="2"/>
  <c r="BK417" i="2"/>
  <c r="BK416" i="2" s="1"/>
  <c r="J416" i="2" s="1"/>
  <c r="J70" i="2" s="1"/>
  <c r="J417" i="2"/>
  <c r="BF417" i="2" s="1"/>
  <c r="BI415" i="2"/>
  <c r="BH415" i="2"/>
  <c r="BG415" i="2"/>
  <c r="BE415" i="2"/>
  <c r="T415" i="2"/>
  <c r="R415" i="2"/>
  <c r="P415" i="2"/>
  <c r="BK415" i="2"/>
  <c r="J415" i="2"/>
  <c r="BF415" i="2" s="1"/>
  <c r="BI414" i="2"/>
  <c r="BH414" i="2"/>
  <c r="BG414" i="2"/>
  <c r="BE414" i="2"/>
  <c r="T414" i="2"/>
  <c r="R414" i="2"/>
  <c r="P414" i="2"/>
  <c r="BK414" i="2"/>
  <c r="J414" i="2"/>
  <c r="BF414" i="2" s="1"/>
  <c r="BI413" i="2"/>
  <c r="BH413" i="2"/>
  <c r="BG413" i="2"/>
  <c r="BE413" i="2"/>
  <c r="T413" i="2"/>
  <c r="R413" i="2"/>
  <c r="P413" i="2"/>
  <c r="BK413" i="2"/>
  <c r="J413" i="2"/>
  <c r="BF413" i="2" s="1"/>
  <c r="BI412" i="2"/>
  <c r="BH412" i="2"/>
  <c r="BG412" i="2"/>
  <c r="BE412" i="2"/>
  <c r="T412" i="2"/>
  <c r="R412" i="2"/>
  <c r="P412" i="2"/>
  <c r="BK412" i="2"/>
  <c r="J412" i="2"/>
  <c r="BF412" i="2" s="1"/>
  <c r="BI411" i="2"/>
  <c r="BH411" i="2"/>
  <c r="BG411" i="2"/>
  <c r="BE411" i="2"/>
  <c r="T411" i="2"/>
  <c r="R411" i="2"/>
  <c r="P411" i="2"/>
  <c r="BK411" i="2"/>
  <c r="J411" i="2"/>
  <c r="BF411" i="2" s="1"/>
  <c r="BI410" i="2"/>
  <c r="BH410" i="2"/>
  <c r="BG410" i="2"/>
  <c r="BE410" i="2"/>
  <c r="T410" i="2"/>
  <c r="R410" i="2"/>
  <c r="P410" i="2"/>
  <c r="BK410" i="2"/>
  <c r="J410" i="2"/>
  <c r="BF410" i="2" s="1"/>
  <c r="BI409" i="2"/>
  <c r="BH409" i="2"/>
  <c r="BG409" i="2"/>
  <c r="BE409" i="2"/>
  <c r="T409" i="2"/>
  <c r="T408" i="2" s="1"/>
  <c r="R409" i="2"/>
  <c r="P409" i="2"/>
  <c r="BK409" i="2"/>
  <c r="J409" i="2"/>
  <c r="BF409" i="2" s="1"/>
  <c r="BI407" i="2"/>
  <c r="BH407" i="2"/>
  <c r="BG407" i="2"/>
  <c r="BE407" i="2"/>
  <c r="T407" i="2"/>
  <c r="R407" i="2"/>
  <c r="P407" i="2"/>
  <c r="BK407" i="2"/>
  <c r="J407" i="2"/>
  <c r="BF407" i="2" s="1"/>
  <c r="BI406" i="2"/>
  <c r="BH406" i="2"/>
  <c r="BG406" i="2"/>
  <c r="BE406" i="2"/>
  <c r="T406" i="2"/>
  <c r="R406" i="2"/>
  <c r="P406" i="2"/>
  <c r="BK406" i="2"/>
  <c r="J406" i="2"/>
  <c r="BF406" i="2" s="1"/>
  <c r="BI405" i="2"/>
  <c r="BH405" i="2"/>
  <c r="BG405" i="2"/>
  <c r="BE405" i="2"/>
  <c r="T405" i="2"/>
  <c r="R405" i="2"/>
  <c r="P405" i="2"/>
  <c r="BK405" i="2"/>
  <c r="J405" i="2"/>
  <c r="BF405" i="2" s="1"/>
  <c r="BI404" i="2"/>
  <c r="BH404" i="2"/>
  <c r="BG404" i="2"/>
  <c r="BE404" i="2"/>
  <c r="T404" i="2"/>
  <c r="R404" i="2"/>
  <c r="P404" i="2"/>
  <c r="BK404" i="2"/>
  <c r="J404" i="2"/>
  <c r="BF404" i="2" s="1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 s="1"/>
  <c r="BI401" i="2"/>
  <c r="BH401" i="2"/>
  <c r="BG401" i="2"/>
  <c r="BE401" i="2"/>
  <c r="T401" i="2"/>
  <c r="R401" i="2"/>
  <c r="P401" i="2"/>
  <c r="BK401" i="2"/>
  <c r="J401" i="2"/>
  <c r="BF401" i="2" s="1"/>
  <c r="BI400" i="2"/>
  <c r="BH400" i="2"/>
  <c r="BG400" i="2"/>
  <c r="BE400" i="2"/>
  <c r="T400" i="2"/>
  <c r="R400" i="2"/>
  <c r="P400" i="2"/>
  <c r="BK400" i="2"/>
  <c r="J400" i="2"/>
  <c r="BF400" i="2" s="1"/>
  <c r="BI399" i="2"/>
  <c r="BH399" i="2"/>
  <c r="BG399" i="2"/>
  <c r="BE399" i="2"/>
  <c r="T399" i="2"/>
  <c r="R399" i="2"/>
  <c r="P399" i="2"/>
  <c r="BK399" i="2"/>
  <c r="J399" i="2"/>
  <c r="BF399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R396" i="2"/>
  <c r="P396" i="2"/>
  <c r="BK396" i="2"/>
  <c r="J396" i="2"/>
  <c r="BF396" i="2" s="1"/>
  <c r="BI395" i="2"/>
  <c r="BH395" i="2"/>
  <c r="BG395" i="2"/>
  <c r="BE395" i="2"/>
  <c r="T395" i="2"/>
  <c r="R395" i="2"/>
  <c r="P395" i="2"/>
  <c r="BK395" i="2"/>
  <c r="BK394" i="2" s="1"/>
  <c r="J394" i="2" s="1"/>
  <c r="J68" i="2" s="1"/>
  <c r="J395" i="2"/>
  <c r="BF395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 s="1"/>
  <c r="BI391" i="2"/>
  <c r="BH391" i="2"/>
  <c r="BG391" i="2"/>
  <c r="BE391" i="2"/>
  <c r="T391" i="2"/>
  <c r="R391" i="2"/>
  <c r="P391" i="2"/>
  <c r="BK391" i="2"/>
  <c r="J391" i="2"/>
  <c r="BF391" i="2" s="1"/>
  <c r="BI390" i="2"/>
  <c r="BH390" i="2"/>
  <c r="BG390" i="2"/>
  <c r="BE390" i="2"/>
  <c r="T390" i="2"/>
  <c r="R390" i="2"/>
  <c r="P390" i="2"/>
  <c r="BK390" i="2"/>
  <c r="J390" i="2"/>
  <c r="BF390" i="2" s="1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 s="1"/>
  <c r="BI385" i="2"/>
  <c r="BH385" i="2"/>
  <c r="BG385" i="2"/>
  <c r="BE385" i="2"/>
  <c r="T385" i="2"/>
  <c r="R385" i="2"/>
  <c r="P385" i="2"/>
  <c r="BK385" i="2"/>
  <c r="J385" i="2"/>
  <c r="BF385" i="2" s="1"/>
  <c r="BI384" i="2"/>
  <c r="BH384" i="2"/>
  <c r="BG384" i="2"/>
  <c r="BE384" i="2"/>
  <c r="T384" i="2"/>
  <c r="R384" i="2"/>
  <c r="P384" i="2"/>
  <c r="BK384" i="2"/>
  <c r="J384" i="2"/>
  <c r="BF384" i="2" s="1"/>
  <c r="BI383" i="2"/>
  <c r="BH383" i="2"/>
  <c r="BG383" i="2"/>
  <c r="BE383" i="2"/>
  <c r="T383" i="2"/>
  <c r="R383" i="2"/>
  <c r="P383" i="2"/>
  <c r="BK383" i="2"/>
  <c r="J383" i="2"/>
  <c r="BF383" i="2" s="1"/>
  <c r="BI382" i="2"/>
  <c r="BH382" i="2"/>
  <c r="BG382" i="2"/>
  <c r="BE382" i="2"/>
  <c r="T382" i="2"/>
  <c r="R382" i="2"/>
  <c r="P382" i="2"/>
  <c r="BK382" i="2"/>
  <c r="J382" i="2"/>
  <c r="BF382" i="2" s="1"/>
  <c r="BI381" i="2"/>
  <c r="BH381" i="2"/>
  <c r="BG381" i="2"/>
  <c r="BE381" i="2"/>
  <c r="T381" i="2"/>
  <c r="R381" i="2"/>
  <c r="P381" i="2"/>
  <c r="BK381" i="2"/>
  <c r="J381" i="2"/>
  <c r="BF381" i="2" s="1"/>
  <c r="BI380" i="2"/>
  <c r="BH380" i="2"/>
  <c r="BG380" i="2"/>
  <c r="BE380" i="2"/>
  <c r="T380" i="2"/>
  <c r="R380" i="2"/>
  <c r="P380" i="2"/>
  <c r="BK380" i="2"/>
  <c r="J380" i="2"/>
  <c r="BF380" i="2" s="1"/>
  <c r="BI379" i="2"/>
  <c r="BH379" i="2"/>
  <c r="BG379" i="2"/>
  <c r="BE379" i="2"/>
  <c r="T379" i="2"/>
  <c r="T378" i="2" s="1"/>
  <c r="R379" i="2"/>
  <c r="P379" i="2"/>
  <c r="BK379" i="2"/>
  <c r="J379" i="2"/>
  <c r="BF379" i="2" s="1"/>
  <c r="BI377" i="2"/>
  <c r="BH377" i="2"/>
  <c r="BG377" i="2"/>
  <c r="BE377" i="2"/>
  <c r="T377" i="2"/>
  <c r="R377" i="2"/>
  <c r="P377" i="2"/>
  <c r="BK377" i="2"/>
  <c r="J377" i="2"/>
  <c r="BF377" i="2" s="1"/>
  <c r="BI375" i="2"/>
  <c r="BH375" i="2"/>
  <c r="BG375" i="2"/>
  <c r="BE375" i="2"/>
  <c r="T375" i="2"/>
  <c r="R375" i="2"/>
  <c r="P375" i="2"/>
  <c r="BK375" i="2"/>
  <c r="J375" i="2"/>
  <c r="BF375" i="2" s="1"/>
  <c r="BI371" i="2"/>
  <c r="BH371" i="2"/>
  <c r="BG371" i="2"/>
  <c r="BE371" i="2"/>
  <c r="T371" i="2"/>
  <c r="R371" i="2"/>
  <c r="P371" i="2"/>
  <c r="BK371" i="2"/>
  <c r="J371" i="2"/>
  <c r="BF371" i="2" s="1"/>
  <c r="BI369" i="2"/>
  <c r="BH369" i="2"/>
  <c r="BG369" i="2"/>
  <c r="BE369" i="2"/>
  <c r="T369" i="2"/>
  <c r="R369" i="2"/>
  <c r="P369" i="2"/>
  <c r="BK369" i="2"/>
  <c r="J369" i="2"/>
  <c r="BF369" i="2" s="1"/>
  <c r="BI367" i="2"/>
  <c r="BH367" i="2"/>
  <c r="BG367" i="2"/>
  <c r="BE367" i="2"/>
  <c r="T367" i="2"/>
  <c r="R367" i="2"/>
  <c r="P367" i="2"/>
  <c r="BK367" i="2"/>
  <c r="J367" i="2"/>
  <c r="BF367" i="2" s="1"/>
  <c r="BI365" i="2"/>
  <c r="BH365" i="2"/>
  <c r="BG365" i="2"/>
  <c r="BE365" i="2"/>
  <c r="T365" i="2"/>
  <c r="R365" i="2"/>
  <c r="P365" i="2"/>
  <c r="BK365" i="2"/>
  <c r="J365" i="2"/>
  <c r="BF365" i="2" s="1"/>
  <c r="BI363" i="2"/>
  <c r="BH363" i="2"/>
  <c r="BG363" i="2"/>
  <c r="BE363" i="2"/>
  <c r="T363" i="2"/>
  <c r="R363" i="2"/>
  <c r="P363" i="2"/>
  <c r="BK363" i="2"/>
  <c r="J363" i="2"/>
  <c r="BF363" i="2" s="1"/>
  <c r="BI361" i="2"/>
  <c r="BH361" i="2"/>
  <c r="BG361" i="2"/>
  <c r="BE361" i="2"/>
  <c r="T361" i="2"/>
  <c r="R361" i="2"/>
  <c r="P361" i="2"/>
  <c r="BK361" i="2"/>
  <c r="J361" i="2"/>
  <c r="BF361" i="2" s="1"/>
  <c r="BI359" i="2"/>
  <c r="BH359" i="2"/>
  <c r="BG359" i="2"/>
  <c r="BE359" i="2"/>
  <c r="T359" i="2"/>
  <c r="R359" i="2"/>
  <c r="P359" i="2"/>
  <c r="BK359" i="2"/>
  <c r="J359" i="2"/>
  <c r="BF359" i="2" s="1"/>
  <c r="BI354" i="2"/>
  <c r="BH354" i="2"/>
  <c r="BG354" i="2"/>
  <c r="BE354" i="2"/>
  <c r="T354" i="2"/>
  <c r="R354" i="2"/>
  <c r="P354" i="2"/>
  <c r="BK354" i="2"/>
  <c r="J354" i="2"/>
  <c r="BF354" i="2" s="1"/>
  <c r="BI352" i="2"/>
  <c r="BH352" i="2"/>
  <c r="BG352" i="2"/>
  <c r="BE352" i="2"/>
  <c r="T352" i="2"/>
  <c r="R352" i="2"/>
  <c r="P352" i="2"/>
  <c r="BK352" i="2"/>
  <c r="J352" i="2"/>
  <c r="BF352" i="2" s="1"/>
  <c r="BI338" i="2"/>
  <c r="BH338" i="2"/>
  <c r="BG338" i="2"/>
  <c r="BE338" i="2"/>
  <c r="T338" i="2"/>
  <c r="R338" i="2"/>
  <c r="P338" i="2"/>
  <c r="BK338" i="2"/>
  <c r="J338" i="2"/>
  <c r="BF338" i="2" s="1"/>
  <c r="BI336" i="2"/>
  <c r="BH336" i="2"/>
  <c r="BG336" i="2"/>
  <c r="BE336" i="2"/>
  <c r="T336" i="2"/>
  <c r="R336" i="2"/>
  <c r="P336" i="2"/>
  <c r="BK336" i="2"/>
  <c r="J336" i="2"/>
  <c r="BF336" i="2" s="1"/>
  <c r="BI334" i="2"/>
  <c r="BH334" i="2"/>
  <c r="BG334" i="2"/>
  <c r="BE334" i="2"/>
  <c r="T334" i="2"/>
  <c r="R334" i="2"/>
  <c r="P334" i="2"/>
  <c r="BK334" i="2"/>
  <c r="J334" i="2"/>
  <c r="BF334" i="2" s="1"/>
  <c r="BI332" i="2"/>
  <c r="BH332" i="2"/>
  <c r="BG332" i="2"/>
  <c r="BE332" i="2"/>
  <c r="T332" i="2"/>
  <c r="R332" i="2"/>
  <c r="P332" i="2"/>
  <c r="BK332" i="2"/>
  <c r="J332" i="2"/>
  <c r="BF332" i="2" s="1"/>
  <c r="BI330" i="2"/>
  <c r="BH330" i="2"/>
  <c r="BG330" i="2"/>
  <c r="BE330" i="2"/>
  <c r="T330" i="2"/>
  <c r="R330" i="2"/>
  <c r="P330" i="2"/>
  <c r="BK330" i="2"/>
  <c r="J330" i="2"/>
  <c r="BF330" i="2" s="1"/>
  <c r="BI328" i="2"/>
  <c r="BH328" i="2"/>
  <c r="BG328" i="2"/>
  <c r="BE328" i="2"/>
  <c r="T328" i="2"/>
  <c r="R328" i="2"/>
  <c r="P328" i="2"/>
  <c r="BK328" i="2"/>
  <c r="J328" i="2"/>
  <c r="BF328" i="2" s="1"/>
  <c r="BI326" i="2"/>
  <c r="BH326" i="2"/>
  <c r="BG326" i="2"/>
  <c r="BE326" i="2"/>
  <c r="T326" i="2"/>
  <c r="R326" i="2"/>
  <c r="P326" i="2"/>
  <c r="BK326" i="2"/>
  <c r="J326" i="2"/>
  <c r="BF326" i="2" s="1"/>
  <c r="BI324" i="2"/>
  <c r="BH324" i="2"/>
  <c r="BG324" i="2"/>
  <c r="BE324" i="2"/>
  <c r="T324" i="2"/>
  <c r="R324" i="2"/>
  <c r="P324" i="2"/>
  <c r="BK324" i="2"/>
  <c r="J324" i="2"/>
  <c r="BF324" i="2" s="1"/>
  <c r="BI320" i="2"/>
  <c r="BH320" i="2"/>
  <c r="BG320" i="2"/>
  <c r="BE320" i="2"/>
  <c r="T320" i="2"/>
  <c r="R320" i="2"/>
  <c r="P320" i="2"/>
  <c r="BK320" i="2"/>
  <c r="J320" i="2"/>
  <c r="BF320" i="2" s="1"/>
  <c r="BI318" i="2"/>
  <c r="BH318" i="2"/>
  <c r="BG318" i="2"/>
  <c r="BE318" i="2"/>
  <c r="T318" i="2"/>
  <c r="R318" i="2"/>
  <c r="P318" i="2"/>
  <c r="BK318" i="2"/>
  <c r="J318" i="2"/>
  <c r="BF318" i="2" s="1"/>
  <c r="BI316" i="2"/>
  <c r="BH316" i="2"/>
  <c r="BG316" i="2"/>
  <c r="BE316" i="2"/>
  <c r="T316" i="2"/>
  <c r="R316" i="2"/>
  <c r="P316" i="2"/>
  <c r="BK316" i="2"/>
  <c r="J316" i="2"/>
  <c r="BF316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T307" i="2" s="1"/>
  <c r="R308" i="2"/>
  <c r="P308" i="2"/>
  <c r="BK308" i="2"/>
  <c r="J308" i="2"/>
  <c r="BF308" i="2" s="1"/>
  <c r="BI306" i="2"/>
  <c r="BH306" i="2"/>
  <c r="BG306" i="2"/>
  <c r="BE306" i="2"/>
  <c r="T306" i="2"/>
  <c r="R306" i="2"/>
  <c r="P306" i="2"/>
  <c r="BK306" i="2"/>
  <c r="J306" i="2"/>
  <c r="BF306" i="2" s="1"/>
  <c r="BI304" i="2"/>
  <c r="BH304" i="2"/>
  <c r="BG304" i="2"/>
  <c r="BE304" i="2"/>
  <c r="T304" i="2"/>
  <c r="R304" i="2"/>
  <c r="P304" i="2"/>
  <c r="BK304" i="2"/>
  <c r="J304" i="2"/>
  <c r="BF304" i="2" s="1"/>
  <c r="BI296" i="2"/>
  <c r="BH296" i="2"/>
  <c r="BG296" i="2"/>
  <c r="BE296" i="2"/>
  <c r="T296" i="2"/>
  <c r="R296" i="2"/>
  <c r="P296" i="2"/>
  <c r="BK296" i="2"/>
  <c r="J296" i="2"/>
  <c r="BF296" i="2" s="1"/>
  <c r="BI294" i="2"/>
  <c r="BH294" i="2"/>
  <c r="BG294" i="2"/>
  <c r="BE294" i="2"/>
  <c r="T294" i="2"/>
  <c r="R294" i="2"/>
  <c r="P294" i="2"/>
  <c r="BK294" i="2"/>
  <c r="J294" i="2"/>
  <c r="BF294" i="2" s="1"/>
  <c r="BI284" i="2"/>
  <c r="BH284" i="2"/>
  <c r="BG284" i="2"/>
  <c r="BE284" i="2"/>
  <c r="T284" i="2"/>
  <c r="R284" i="2"/>
  <c r="P284" i="2"/>
  <c r="BK284" i="2"/>
  <c r="J284" i="2"/>
  <c r="BF284" i="2" s="1"/>
  <c r="BI282" i="2"/>
  <c r="BH282" i="2"/>
  <c r="BG282" i="2"/>
  <c r="BE282" i="2"/>
  <c r="T282" i="2"/>
  <c r="R282" i="2"/>
  <c r="P282" i="2"/>
  <c r="BK282" i="2"/>
  <c r="J282" i="2"/>
  <c r="BF282" i="2" s="1"/>
  <c r="BI279" i="2"/>
  <c r="BH279" i="2"/>
  <c r="BG279" i="2"/>
  <c r="BE279" i="2"/>
  <c r="T279" i="2"/>
  <c r="R279" i="2"/>
  <c r="R278" i="2" s="1"/>
  <c r="P279" i="2"/>
  <c r="BK279" i="2"/>
  <c r="J279" i="2"/>
  <c r="BF279" i="2" s="1"/>
  <c r="BI276" i="2"/>
  <c r="BH276" i="2"/>
  <c r="BG276" i="2"/>
  <c r="BE276" i="2"/>
  <c r="T276" i="2"/>
  <c r="T275" i="2" s="1"/>
  <c r="R276" i="2"/>
  <c r="R275" i="2" s="1"/>
  <c r="P276" i="2"/>
  <c r="P275" i="2" s="1"/>
  <c r="BK276" i="2"/>
  <c r="BK275" i="2" s="1"/>
  <c r="J275" i="2" s="1"/>
  <c r="J63" i="2" s="1"/>
  <c r="J276" i="2"/>
  <c r="BF276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T270" i="2" s="1"/>
  <c r="R271" i="2"/>
  <c r="P271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 s="1"/>
  <c r="BI259" i="2"/>
  <c r="BH259" i="2"/>
  <c r="BG259" i="2"/>
  <c r="BE259" i="2"/>
  <c r="T259" i="2"/>
  <c r="R259" i="2"/>
  <c r="P259" i="2"/>
  <c r="BK259" i="2"/>
  <c r="J259" i="2"/>
  <c r="BF259" i="2" s="1"/>
  <c r="BI252" i="2"/>
  <c r="BH252" i="2"/>
  <c r="BG252" i="2"/>
  <c r="BE252" i="2"/>
  <c r="T252" i="2"/>
  <c r="R252" i="2"/>
  <c r="P252" i="2"/>
  <c r="BK252" i="2"/>
  <c r="J252" i="2"/>
  <c r="BF252" i="2" s="1"/>
  <c r="BI250" i="2"/>
  <c r="BH250" i="2"/>
  <c r="BG250" i="2"/>
  <c r="BE250" i="2"/>
  <c r="T250" i="2"/>
  <c r="R250" i="2"/>
  <c r="P250" i="2"/>
  <c r="BK250" i="2"/>
  <c r="J250" i="2"/>
  <c r="BF250" i="2" s="1"/>
  <c r="BI248" i="2"/>
  <c r="BH248" i="2"/>
  <c r="BG248" i="2"/>
  <c r="BE248" i="2"/>
  <c r="T248" i="2"/>
  <c r="R248" i="2"/>
  <c r="P248" i="2"/>
  <c r="BK248" i="2"/>
  <c r="J248" i="2"/>
  <c r="BF248" i="2" s="1"/>
  <c r="BI246" i="2"/>
  <c r="BH246" i="2"/>
  <c r="BG246" i="2"/>
  <c r="BE246" i="2"/>
  <c r="T246" i="2"/>
  <c r="R246" i="2"/>
  <c r="P246" i="2"/>
  <c r="BK246" i="2"/>
  <c r="J246" i="2"/>
  <c r="BF246" i="2" s="1"/>
  <c r="BI244" i="2"/>
  <c r="BH244" i="2"/>
  <c r="BG244" i="2"/>
  <c r="BE244" i="2"/>
  <c r="T244" i="2"/>
  <c r="R244" i="2"/>
  <c r="P244" i="2"/>
  <c r="BK244" i="2"/>
  <c r="J244" i="2"/>
  <c r="BF244" i="2" s="1"/>
  <c r="BI242" i="2"/>
  <c r="BH242" i="2"/>
  <c r="BG242" i="2"/>
  <c r="BE242" i="2"/>
  <c r="T242" i="2"/>
  <c r="R242" i="2"/>
  <c r="P242" i="2"/>
  <c r="BK242" i="2"/>
  <c r="J242" i="2"/>
  <c r="BF242" i="2" s="1"/>
  <c r="BI240" i="2"/>
  <c r="BH240" i="2"/>
  <c r="BG240" i="2"/>
  <c r="BE240" i="2"/>
  <c r="T240" i="2"/>
  <c r="R240" i="2"/>
  <c r="P240" i="2"/>
  <c r="BK240" i="2"/>
  <c r="J240" i="2"/>
  <c r="BF240" i="2" s="1"/>
  <c r="BI238" i="2"/>
  <c r="BH238" i="2"/>
  <c r="BG238" i="2"/>
  <c r="BE238" i="2"/>
  <c r="T238" i="2"/>
  <c r="R238" i="2"/>
  <c r="P238" i="2"/>
  <c r="BK238" i="2"/>
  <c r="J238" i="2"/>
  <c r="BF238" i="2" s="1"/>
  <c r="BI236" i="2"/>
  <c r="BH236" i="2"/>
  <c r="BG236" i="2"/>
  <c r="BE236" i="2"/>
  <c r="T236" i="2"/>
  <c r="R236" i="2"/>
  <c r="P236" i="2"/>
  <c r="BK236" i="2"/>
  <c r="J236" i="2"/>
  <c r="BF236" i="2" s="1"/>
  <c r="BI233" i="2"/>
  <c r="BH233" i="2"/>
  <c r="BG233" i="2"/>
  <c r="BE233" i="2"/>
  <c r="T233" i="2"/>
  <c r="R233" i="2"/>
  <c r="P233" i="2"/>
  <c r="BK233" i="2"/>
  <c r="J233" i="2"/>
  <c r="BF233" i="2" s="1"/>
  <c r="BI231" i="2"/>
  <c r="BH231" i="2"/>
  <c r="BG231" i="2"/>
  <c r="BE231" i="2"/>
  <c r="T231" i="2"/>
  <c r="R231" i="2"/>
  <c r="P231" i="2"/>
  <c r="BK231" i="2"/>
  <c r="J231" i="2"/>
  <c r="BF231" i="2" s="1"/>
  <c r="BI227" i="2"/>
  <c r="BH227" i="2"/>
  <c r="BG227" i="2"/>
  <c r="BE227" i="2"/>
  <c r="T227" i="2"/>
  <c r="R227" i="2"/>
  <c r="P227" i="2"/>
  <c r="BK227" i="2"/>
  <c r="J227" i="2"/>
  <c r="BF227" i="2" s="1"/>
  <c r="BI225" i="2"/>
  <c r="BH225" i="2"/>
  <c r="BG225" i="2"/>
  <c r="BE225" i="2"/>
  <c r="T225" i="2"/>
  <c r="R225" i="2"/>
  <c r="P225" i="2"/>
  <c r="BK225" i="2"/>
  <c r="J225" i="2"/>
  <c r="BF225" i="2" s="1"/>
  <c r="BI223" i="2"/>
  <c r="BH223" i="2"/>
  <c r="BG223" i="2"/>
  <c r="BE223" i="2"/>
  <c r="T223" i="2"/>
  <c r="R223" i="2"/>
  <c r="P223" i="2"/>
  <c r="BK223" i="2"/>
  <c r="J223" i="2"/>
  <c r="BF223" i="2" s="1"/>
  <c r="BI221" i="2"/>
  <c r="BH221" i="2"/>
  <c r="BG221" i="2"/>
  <c r="BE221" i="2"/>
  <c r="T221" i="2"/>
  <c r="R221" i="2"/>
  <c r="P221" i="2"/>
  <c r="BK221" i="2"/>
  <c r="J221" i="2"/>
  <c r="BF221" i="2" s="1"/>
  <c r="BI219" i="2"/>
  <c r="BH219" i="2"/>
  <c r="BG219" i="2"/>
  <c r="BE219" i="2"/>
  <c r="T219" i="2"/>
  <c r="R219" i="2"/>
  <c r="P219" i="2"/>
  <c r="BK219" i="2"/>
  <c r="J219" i="2"/>
  <c r="BF219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4" i="2"/>
  <c r="BH214" i="2"/>
  <c r="BG214" i="2"/>
  <c r="BE214" i="2"/>
  <c r="T214" i="2"/>
  <c r="R214" i="2"/>
  <c r="P214" i="2"/>
  <c r="BK214" i="2"/>
  <c r="BK213" i="2" s="1"/>
  <c r="J213" i="2" s="1"/>
  <c r="J61" i="2" s="1"/>
  <c r="J214" i="2"/>
  <c r="BF214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07" i="2"/>
  <c r="BH207" i="2"/>
  <c r="BG207" i="2"/>
  <c r="BE207" i="2"/>
  <c r="T207" i="2"/>
  <c r="R207" i="2"/>
  <c r="P207" i="2"/>
  <c r="BK207" i="2"/>
  <c r="J207" i="2"/>
  <c r="BF207" i="2" s="1"/>
  <c r="BI205" i="2"/>
  <c r="BH205" i="2"/>
  <c r="BG205" i="2"/>
  <c r="BE205" i="2"/>
  <c r="T205" i="2"/>
  <c r="R205" i="2"/>
  <c r="P205" i="2"/>
  <c r="BK205" i="2"/>
  <c r="J205" i="2"/>
  <c r="BF205" i="2" s="1"/>
  <c r="BI203" i="2"/>
  <c r="BH203" i="2"/>
  <c r="BG203" i="2"/>
  <c r="BE203" i="2"/>
  <c r="T203" i="2"/>
  <c r="R203" i="2"/>
  <c r="P203" i="2"/>
  <c r="BK203" i="2"/>
  <c r="J203" i="2"/>
  <c r="BF203" i="2" s="1"/>
  <c r="BI201" i="2"/>
  <c r="BH201" i="2"/>
  <c r="BG201" i="2"/>
  <c r="BE201" i="2"/>
  <c r="T201" i="2"/>
  <c r="R201" i="2"/>
  <c r="P201" i="2"/>
  <c r="BK201" i="2"/>
  <c r="J201" i="2"/>
  <c r="BF201" i="2" s="1"/>
  <c r="BI199" i="2"/>
  <c r="BH199" i="2"/>
  <c r="BG199" i="2"/>
  <c r="BE199" i="2"/>
  <c r="T199" i="2"/>
  <c r="R199" i="2"/>
  <c r="P199" i="2"/>
  <c r="BK199" i="2"/>
  <c r="J199" i="2"/>
  <c r="BF199" i="2" s="1"/>
  <c r="BI197" i="2"/>
  <c r="BH197" i="2"/>
  <c r="BG197" i="2"/>
  <c r="BE197" i="2"/>
  <c r="T197" i="2"/>
  <c r="R197" i="2"/>
  <c r="P197" i="2"/>
  <c r="BK197" i="2"/>
  <c r="J197" i="2"/>
  <c r="BF197" i="2" s="1"/>
  <c r="BI195" i="2"/>
  <c r="BH195" i="2"/>
  <c r="BG195" i="2"/>
  <c r="BE195" i="2"/>
  <c r="T195" i="2"/>
  <c r="R195" i="2"/>
  <c r="P195" i="2"/>
  <c r="BK195" i="2"/>
  <c r="J195" i="2"/>
  <c r="BF195" i="2" s="1"/>
  <c r="BI193" i="2"/>
  <c r="BH193" i="2"/>
  <c r="BG193" i="2"/>
  <c r="BE193" i="2"/>
  <c r="T193" i="2"/>
  <c r="R193" i="2"/>
  <c r="P193" i="2"/>
  <c r="BK193" i="2"/>
  <c r="J193" i="2"/>
  <c r="BF193" i="2" s="1"/>
  <c r="BI191" i="2"/>
  <c r="BH191" i="2"/>
  <c r="BG191" i="2"/>
  <c r="BE191" i="2"/>
  <c r="T191" i="2"/>
  <c r="R191" i="2"/>
  <c r="P191" i="2"/>
  <c r="BK191" i="2"/>
  <c r="J191" i="2"/>
  <c r="BF191" i="2" s="1"/>
  <c r="BI188" i="2"/>
  <c r="BH188" i="2"/>
  <c r="BG188" i="2"/>
  <c r="BE188" i="2"/>
  <c r="T188" i="2"/>
  <c r="R188" i="2"/>
  <c r="P188" i="2"/>
  <c r="BK188" i="2"/>
  <c r="J188" i="2"/>
  <c r="BF188" i="2" s="1"/>
  <c r="BI184" i="2"/>
  <c r="BH184" i="2"/>
  <c r="BG184" i="2"/>
  <c r="BE184" i="2"/>
  <c r="T184" i="2"/>
  <c r="R184" i="2"/>
  <c r="P184" i="2"/>
  <c r="BK184" i="2"/>
  <c r="J184" i="2"/>
  <c r="BF184" i="2" s="1"/>
  <c r="BI182" i="2"/>
  <c r="BH182" i="2"/>
  <c r="BG182" i="2"/>
  <c r="BE182" i="2"/>
  <c r="T182" i="2"/>
  <c r="R182" i="2"/>
  <c r="P182" i="2"/>
  <c r="BK182" i="2"/>
  <c r="J182" i="2"/>
  <c r="BF182" i="2" s="1"/>
  <c r="BI180" i="2"/>
  <c r="BH180" i="2"/>
  <c r="BG180" i="2"/>
  <c r="BE180" i="2"/>
  <c r="T180" i="2"/>
  <c r="R180" i="2"/>
  <c r="P180" i="2"/>
  <c r="BK180" i="2"/>
  <c r="J180" i="2"/>
  <c r="BF180" i="2" s="1"/>
  <c r="BI176" i="2"/>
  <c r="BH176" i="2"/>
  <c r="BG176" i="2"/>
  <c r="BE176" i="2"/>
  <c r="T176" i="2"/>
  <c r="R176" i="2"/>
  <c r="P176" i="2"/>
  <c r="BK176" i="2"/>
  <c r="J176" i="2"/>
  <c r="BF176" i="2" s="1"/>
  <c r="BI174" i="2"/>
  <c r="BH174" i="2"/>
  <c r="BG174" i="2"/>
  <c r="BE174" i="2"/>
  <c r="T174" i="2"/>
  <c r="R174" i="2"/>
  <c r="P174" i="2"/>
  <c r="BK174" i="2"/>
  <c r="J174" i="2"/>
  <c r="BF174" i="2" s="1"/>
  <c r="BI171" i="2"/>
  <c r="BH171" i="2"/>
  <c r="BG171" i="2"/>
  <c r="BE171" i="2"/>
  <c r="T171" i="2"/>
  <c r="R171" i="2"/>
  <c r="P171" i="2"/>
  <c r="BK171" i="2"/>
  <c r="J171" i="2"/>
  <c r="BF171" i="2" s="1"/>
  <c r="BI168" i="2"/>
  <c r="BH168" i="2"/>
  <c r="BG168" i="2"/>
  <c r="BE168" i="2"/>
  <c r="T168" i="2"/>
  <c r="R168" i="2"/>
  <c r="P168" i="2"/>
  <c r="BK168" i="2"/>
  <c r="J168" i="2"/>
  <c r="BF168" i="2" s="1"/>
  <c r="BI166" i="2"/>
  <c r="BH166" i="2"/>
  <c r="BG166" i="2"/>
  <c r="BE166" i="2"/>
  <c r="T166" i="2"/>
  <c r="R166" i="2"/>
  <c r="P166" i="2"/>
  <c r="BK166" i="2"/>
  <c r="BK165" i="2" s="1"/>
  <c r="J165" i="2" s="1"/>
  <c r="J60" i="2" s="1"/>
  <c r="J166" i="2"/>
  <c r="BF166" i="2" s="1"/>
  <c r="BI163" i="2"/>
  <c r="BH163" i="2"/>
  <c r="BG163" i="2"/>
  <c r="BE163" i="2"/>
  <c r="T163" i="2"/>
  <c r="R163" i="2"/>
  <c r="P163" i="2"/>
  <c r="BK163" i="2"/>
  <c r="J163" i="2"/>
  <c r="BF163" i="2" s="1"/>
  <c r="BI159" i="2"/>
  <c r="BH159" i="2"/>
  <c r="BG159" i="2"/>
  <c r="BE159" i="2"/>
  <c r="T159" i="2"/>
  <c r="R159" i="2"/>
  <c r="P159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5" i="2"/>
  <c r="BH155" i="2"/>
  <c r="BG155" i="2"/>
  <c r="BE155" i="2"/>
  <c r="T155" i="2"/>
  <c r="R155" i="2"/>
  <c r="P155" i="2"/>
  <c r="BK155" i="2"/>
  <c r="J155" i="2"/>
  <c r="BF155" i="2" s="1"/>
  <c r="BI153" i="2"/>
  <c r="BH153" i="2"/>
  <c r="BG153" i="2"/>
  <c r="BE153" i="2"/>
  <c r="T153" i="2"/>
  <c r="R153" i="2"/>
  <c r="P153" i="2"/>
  <c r="BK153" i="2"/>
  <c r="J153" i="2"/>
  <c r="BF153" i="2" s="1"/>
  <c r="BI151" i="2"/>
  <c r="BH151" i="2"/>
  <c r="BG151" i="2"/>
  <c r="BE151" i="2"/>
  <c r="T151" i="2"/>
  <c r="R151" i="2"/>
  <c r="P151" i="2"/>
  <c r="BK151" i="2"/>
  <c r="J151" i="2"/>
  <c r="BF151" i="2" s="1"/>
  <c r="BI149" i="2"/>
  <c r="BH149" i="2"/>
  <c r="BG149" i="2"/>
  <c r="BE149" i="2"/>
  <c r="T149" i="2"/>
  <c r="R149" i="2"/>
  <c r="P149" i="2"/>
  <c r="BK149" i="2"/>
  <c r="J149" i="2"/>
  <c r="BF149" i="2" s="1"/>
  <c r="BI147" i="2"/>
  <c r="BH147" i="2"/>
  <c r="BG147" i="2"/>
  <c r="BE147" i="2"/>
  <c r="T147" i="2"/>
  <c r="R147" i="2"/>
  <c r="P147" i="2"/>
  <c r="BK147" i="2"/>
  <c r="J147" i="2"/>
  <c r="BF147" i="2" s="1"/>
  <c r="BI145" i="2"/>
  <c r="BH145" i="2"/>
  <c r="BG145" i="2"/>
  <c r="BE145" i="2"/>
  <c r="T145" i="2"/>
  <c r="R145" i="2"/>
  <c r="P145" i="2"/>
  <c r="BK145" i="2"/>
  <c r="J145" i="2"/>
  <c r="BF145" i="2" s="1"/>
  <c r="BI142" i="2"/>
  <c r="BH142" i="2"/>
  <c r="BG142" i="2"/>
  <c r="BE142" i="2"/>
  <c r="T142" i="2"/>
  <c r="R142" i="2"/>
  <c r="P142" i="2"/>
  <c r="BK142" i="2"/>
  <c r="J142" i="2"/>
  <c r="BF142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T135" i="2" s="1"/>
  <c r="R136" i="2"/>
  <c r="P136" i="2"/>
  <c r="BK136" i="2"/>
  <c r="J136" i="2"/>
  <c r="BF136" i="2" s="1"/>
  <c r="BI133" i="2"/>
  <c r="BH133" i="2"/>
  <c r="BG133" i="2"/>
  <c r="BE133" i="2"/>
  <c r="T133" i="2"/>
  <c r="R133" i="2"/>
  <c r="P133" i="2"/>
  <c r="BK133" i="2"/>
  <c r="J133" i="2"/>
  <c r="BF133" i="2" s="1"/>
  <c r="BI131" i="2"/>
  <c r="BH131" i="2"/>
  <c r="BG131" i="2"/>
  <c r="BE131" i="2"/>
  <c r="T131" i="2"/>
  <c r="R131" i="2"/>
  <c r="P131" i="2"/>
  <c r="BK131" i="2"/>
  <c r="J131" i="2"/>
  <c r="BF131" i="2" s="1"/>
  <c r="BI129" i="2"/>
  <c r="BH129" i="2"/>
  <c r="BG129" i="2"/>
  <c r="BE129" i="2"/>
  <c r="T129" i="2"/>
  <c r="R129" i="2"/>
  <c r="P129" i="2"/>
  <c r="BK129" i="2"/>
  <c r="J129" i="2"/>
  <c r="BF129" i="2" s="1"/>
  <c r="BI127" i="2"/>
  <c r="BH127" i="2"/>
  <c r="BG127" i="2"/>
  <c r="BE127" i="2"/>
  <c r="T127" i="2"/>
  <c r="R127" i="2"/>
  <c r="P127" i="2"/>
  <c r="BK127" i="2"/>
  <c r="J127" i="2"/>
  <c r="BF127" i="2" s="1"/>
  <c r="BI125" i="2"/>
  <c r="BH125" i="2"/>
  <c r="BG125" i="2"/>
  <c r="BE125" i="2"/>
  <c r="T125" i="2"/>
  <c r="R125" i="2"/>
  <c r="P125" i="2"/>
  <c r="BK125" i="2"/>
  <c r="J125" i="2"/>
  <c r="BF125" i="2" s="1"/>
  <c r="BI123" i="2"/>
  <c r="BH123" i="2"/>
  <c r="BG123" i="2"/>
  <c r="BE123" i="2"/>
  <c r="T123" i="2"/>
  <c r="R123" i="2"/>
  <c r="P123" i="2"/>
  <c r="BK123" i="2"/>
  <c r="J123" i="2"/>
  <c r="BF123" i="2" s="1"/>
  <c r="BI120" i="2"/>
  <c r="BH120" i="2"/>
  <c r="BG120" i="2"/>
  <c r="BE120" i="2"/>
  <c r="T120" i="2"/>
  <c r="R120" i="2"/>
  <c r="P120" i="2"/>
  <c r="BK120" i="2"/>
  <c r="J120" i="2"/>
  <c r="BF120" i="2" s="1"/>
  <c r="BI116" i="2"/>
  <c r="F34" i="2" s="1"/>
  <c r="BD52" i="1" s="1"/>
  <c r="BH116" i="2"/>
  <c r="BG116" i="2"/>
  <c r="BE116" i="2"/>
  <c r="T116" i="2"/>
  <c r="T115" i="2" s="1"/>
  <c r="R116" i="2"/>
  <c r="P116" i="2"/>
  <c r="BK116" i="2"/>
  <c r="J116" i="2"/>
  <c r="BF116" i="2" s="1"/>
  <c r="J109" i="2"/>
  <c r="F109" i="2"/>
  <c r="F107" i="2"/>
  <c r="E105" i="2"/>
  <c r="J51" i="2"/>
  <c r="F51" i="2"/>
  <c r="F49" i="2"/>
  <c r="E47" i="2"/>
  <c r="J18" i="2"/>
  <c r="E18" i="2"/>
  <c r="F110" i="2" s="1"/>
  <c r="J17" i="2"/>
  <c r="J12" i="2"/>
  <c r="J49" i="2" s="1"/>
  <c r="E7" i="2"/>
  <c r="E45" i="2" s="1"/>
  <c r="AS51" i="1"/>
  <c r="L47" i="1"/>
  <c r="AM46" i="1"/>
  <c r="L46" i="1"/>
  <c r="AM44" i="1"/>
  <c r="L44" i="1"/>
  <c r="L42" i="1"/>
  <c r="L41" i="1"/>
  <c r="R114" i="3" l="1"/>
  <c r="F33" i="3"/>
  <c r="BC53" i="1" s="1"/>
  <c r="J30" i="2"/>
  <c r="AV52" i="1" s="1"/>
  <c r="BK135" i="2"/>
  <c r="J135" i="2" s="1"/>
  <c r="J59" i="2" s="1"/>
  <c r="P165" i="2"/>
  <c r="T907" i="3"/>
  <c r="P115" i="2"/>
  <c r="F32" i="2"/>
  <c r="BB52" i="1" s="1"/>
  <c r="BB51" i="1" s="1"/>
  <c r="AX51" i="1" s="1"/>
  <c r="P135" i="2"/>
  <c r="R165" i="2"/>
  <c r="BK115" i="2"/>
  <c r="R115" i="2"/>
  <c r="F33" i="2"/>
  <c r="BC52" i="1" s="1"/>
  <c r="BC51" i="1" s="1"/>
  <c r="AY51" i="1" s="1"/>
  <c r="R135" i="2"/>
  <c r="T165" i="2"/>
  <c r="T114" i="2" s="1"/>
  <c r="T113" i="2" s="1"/>
  <c r="T213" i="2"/>
  <c r="R270" i="2"/>
  <c r="P278" i="2"/>
  <c r="R307" i="2"/>
  <c r="R277" i="2" s="1"/>
  <c r="R378" i="2"/>
  <c r="T394" i="2"/>
  <c r="R408" i="2"/>
  <c r="T416" i="2"/>
  <c r="R426" i="2"/>
  <c r="T430" i="2"/>
  <c r="BK438" i="2"/>
  <c r="J438" i="2" s="1"/>
  <c r="J73" i="2" s="1"/>
  <c r="P442" i="2"/>
  <c r="R450" i="2"/>
  <c r="BK461" i="2"/>
  <c r="J461" i="2" s="1"/>
  <c r="J76" i="2" s="1"/>
  <c r="BK518" i="2"/>
  <c r="J518" i="2" s="1"/>
  <c r="J77" i="2" s="1"/>
  <c r="BK531" i="2"/>
  <c r="J531" i="2" s="1"/>
  <c r="J78" i="2" s="1"/>
  <c r="T553" i="2"/>
  <c r="BK667" i="2"/>
  <c r="J667" i="2" s="1"/>
  <c r="J80" i="2" s="1"/>
  <c r="BK801" i="2"/>
  <c r="J801" i="2" s="1"/>
  <c r="J81" i="2" s="1"/>
  <c r="P807" i="2"/>
  <c r="T855" i="2"/>
  <c r="P891" i="2"/>
  <c r="P896" i="2"/>
  <c r="R933" i="2"/>
  <c r="T954" i="2"/>
  <c r="R213" i="2"/>
  <c r="P270" i="2"/>
  <c r="BK278" i="2"/>
  <c r="P307" i="2"/>
  <c r="P378" i="2"/>
  <c r="R394" i="2"/>
  <c r="P408" i="2"/>
  <c r="R416" i="2"/>
  <c r="P426" i="2"/>
  <c r="R430" i="2"/>
  <c r="T438" i="2"/>
  <c r="BK442" i="2"/>
  <c r="J442" i="2" s="1"/>
  <c r="J74" i="2" s="1"/>
  <c r="P450" i="2"/>
  <c r="T461" i="2"/>
  <c r="T518" i="2"/>
  <c r="T531" i="2"/>
  <c r="R553" i="2"/>
  <c r="T667" i="2"/>
  <c r="T801" i="2"/>
  <c r="BK807" i="2"/>
  <c r="J807" i="2" s="1"/>
  <c r="J82" i="2" s="1"/>
  <c r="R855" i="2"/>
  <c r="BK891" i="2"/>
  <c r="J891" i="2" s="1"/>
  <c r="J84" i="2" s="1"/>
  <c r="BK896" i="2"/>
  <c r="J896" i="2" s="1"/>
  <c r="J85" i="2" s="1"/>
  <c r="P933" i="2"/>
  <c r="R954" i="2"/>
  <c r="P984" i="2"/>
  <c r="R1034" i="2"/>
  <c r="T1061" i="2"/>
  <c r="T1060" i="2" s="1"/>
  <c r="BK115" i="3"/>
  <c r="J115" i="3" s="1"/>
  <c r="J58" i="3" s="1"/>
  <c r="J30" i="3"/>
  <c r="AV53" i="1" s="1"/>
  <c r="P130" i="3"/>
  <c r="R160" i="3"/>
  <c r="BK206" i="3"/>
  <c r="J206" i="3" s="1"/>
  <c r="J61" i="3" s="1"/>
  <c r="BK258" i="3"/>
  <c r="J258" i="3" s="1"/>
  <c r="J62" i="3" s="1"/>
  <c r="T266" i="3"/>
  <c r="BK289" i="3"/>
  <c r="J289" i="3" s="1"/>
  <c r="J66" i="3" s="1"/>
  <c r="BK360" i="3"/>
  <c r="J360" i="3" s="1"/>
  <c r="J67" i="3" s="1"/>
  <c r="BK377" i="3"/>
  <c r="J377" i="3" s="1"/>
  <c r="J68" i="3" s="1"/>
  <c r="T391" i="3"/>
  <c r="T399" i="3"/>
  <c r="BK410" i="3"/>
  <c r="J410" i="3" s="1"/>
  <c r="J71" i="3" s="1"/>
  <c r="P413" i="3"/>
  <c r="P421" i="3"/>
  <c r="P425" i="3"/>
  <c r="P433" i="3"/>
  <c r="P445" i="3"/>
  <c r="BK502" i="3"/>
  <c r="J502" i="3" s="1"/>
  <c r="J77" i="3" s="1"/>
  <c r="T515" i="3"/>
  <c r="P537" i="3"/>
  <c r="BK698" i="3"/>
  <c r="J698" i="3" s="1"/>
  <c r="J80" i="3" s="1"/>
  <c r="P832" i="3"/>
  <c r="R853" i="3"/>
  <c r="P907" i="3"/>
  <c r="R942" i="3"/>
  <c r="BK948" i="3"/>
  <c r="J948" i="3" s="1"/>
  <c r="J85" i="3" s="1"/>
  <c r="BK979" i="3"/>
  <c r="J979" i="3" s="1"/>
  <c r="J86" i="3" s="1"/>
  <c r="BK1001" i="3"/>
  <c r="J1001" i="3" s="1"/>
  <c r="J87" i="3" s="1"/>
  <c r="R1030" i="3"/>
  <c r="R1092" i="3"/>
  <c r="T1113" i="3"/>
  <c r="T1112" i="3" s="1"/>
  <c r="P108" i="4"/>
  <c r="F32" i="4"/>
  <c r="BB54" i="1" s="1"/>
  <c r="BK122" i="4"/>
  <c r="J122" i="4" s="1"/>
  <c r="J60" i="4" s="1"/>
  <c r="BK159" i="4"/>
  <c r="J159" i="4" s="1"/>
  <c r="J61" i="4" s="1"/>
  <c r="P199" i="4"/>
  <c r="BK207" i="4"/>
  <c r="BK226" i="4"/>
  <c r="J226" i="4" s="1"/>
  <c r="J66" i="4" s="1"/>
  <c r="P234" i="4"/>
  <c r="BK240" i="4"/>
  <c r="J240" i="4" s="1"/>
  <c r="J68" i="4" s="1"/>
  <c r="T266" i="4"/>
  <c r="BK273" i="4"/>
  <c r="J273" i="4" s="1"/>
  <c r="J70" i="4" s="1"/>
  <c r="P302" i="4"/>
  <c r="BK308" i="4"/>
  <c r="J308" i="4" s="1"/>
  <c r="J72" i="4" s="1"/>
  <c r="P312" i="4"/>
  <c r="P322" i="4"/>
  <c r="P334" i="4"/>
  <c r="R341" i="4"/>
  <c r="T356" i="4"/>
  <c r="P373" i="4"/>
  <c r="T378" i="4"/>
  <c r="T403" i="4"/>
  <c r="T392" i="4" s="1"/>
  <c r="R984" i="2"/>
  <c r="T1034" i="2"/>
  <c r="BK1061" i="2"/>
  <c r="BK1060" i="2" s="1"/>
  <c r="J1060" i="2" s="1"/>
  <c r="J90" i="2" s="1"/>
  <c r="P115" i="3"/>
  <c r="F32" i="3"/>
  <c r="BB53" i="1" s="1"/>
  <c r="R130" i="3"/>
  <c r="T160" i="3"/>
  <c r="P206" i="3"/>
  <c r="P258" i="3"/>
  <c r="BK266" i="3"/>
  <c r="P289" i="3"/>
  <c r="P265" i="3" s="1"/>
  <c r="P360" i="3"/>
  <c r="P377" i="3"/>
  <c r="BK391" i="3"/>
  <c r="J391" i="3" s="1"/>
  <c r="J69" i="3" s="1"/>
  <c r="BK399" i="3"/>
  <c r="J399" i="3" s="1"/>
  <c r="J70" i="3" s="1"/>
  <c r="P410" i="3"/>
  <c r="R413" i="3"/>
  <c r="R421" i="3"/>
  <c r="R425" i="3"/>
  <c r="R433" i="3"/>
  <c r="R445" i="3"/>
  <c r="P502" i="3"/>
  <c r="BK515" i="3"/>
  <c r="J515" i="3" s="1"/>
  <c r="J78" i="3" s="1"/>
  <c r="R537" i="3"/>
  <c r="P698" i="3"/>
  <c r="R832" i="3"/>
  <c r="T853" i="3"/>
  <c r="R907" i="3"/>
  <c r="T942" i="3"/>
  <c r="P948" i="3"/>
  <c r="P979" i="3"/>
  <c r="P1001" i="3"/>
  <c r="T1030" i="3"/>
  <c r="T1092" i="3"/>
  <c r="BK1113" i="3"/>
  <c r="R108" i="4"/>
  <c r="R107" i="4" s="1"/>
  <c r="F33" i="4"/>
  <c r="BC54" i="1" s="1"/>
  <c r="P122" i="4"/>
  <c r="P159" i="4"/>
  <c r="R199" i="4"/>
  <c r="P207" i="4"/>
  <c r="P226" i="4"/>
  <c r="R234" i="4"/>
  <c r="P240" i="4"/>
  <c r="BK266" i="4"/>
  <c r="J266" i="4" s="1"/>
  <c r="J69" i="4" s="1"/>
  <c r="P273" i="4"/>
  <c r="R302" i="4"/>
  <c r="P308" i="4"/>
  <c r="R312" i="4"/>
  <c r="R322" i="4"/>
  <c r="R334" i="4"/>
  <c r="T341" i="4"/>
  <c r="BK356" i="4"/>
  <c r="J356" i="4" s="1"/>
  <c r="J77" i="4" s="1"/>
  <c r="R373" i="4"/>
  <c r="BK378" i="4"/>
  <c r="J378" i="4" s="1"/>
  <c r="J79" i="4" s="1"/>
  <c r="P392" i="4"/>
  <c r="BK403" i="4"/>
  <c r="J403" i="4" s="1"/>
  <c r="J86" i="4" s="1"/>
  <c r="P213" i="2"/>
  <c r="BK270" i="2"/>
  <c r="J270" i="2" s="1"/>
  <c r="J62" i="2" s="1"/>
  <c r="T278" i="2"/>
  <c r="T277" i="2" s="1"/>
  <c r="BK307" i="2"/>
  <c r="J307" i="2" s="1"/>
  <c r="J66" i="2" s="1"/>
  <c r="BK378" i="2"/>
  <c r="J378" i="2" s="1"/>
  <c r="J67" i="2" s="1"/>
  <c r="P394" i="2"/>
  <c r="BK408" i="2"/>
  <c r="J408" i="2" s="1"/>
  <c r="J69" i="2" s="1"/>
  <c r="P416" i="2"/>
  <c r="BK426" i="2"/>
  <c r="J426" i="2" s="1"/>
  <c r="J71" i="2" s="1"/>
  <c r="P430" i="2"/>
  <c r="R438" i="2"/>
  <c r="T442" i="2"/>
  <c r="BK450" i="2"/>
  <c r="J450" i="2" s="1"/>
  <c r="J75" i="2" s="1"/>
  <c r="R461" i="2"/>
  <c r="R518" i="2"/>
  <c r="R531" i="2"/>
  <c r="P553" i="2"/>
  <c r="R667" i="2"/>
  <c r="R801" i="2"/>
  <c r="T807" i="2"/>
  <c r="P855" i="2"/>
  <c r="T891" i="2"/>
  <c r="T896" i="2"/>
  <c r="BK933" i="2"/>
  <c r="J933" i="2" s="1"/>
  <c r="J86" i="2" s="1"/>
  <c r="P954" i="2"/>
  <c r="BK984" i="2"/>
  <c r="J984" i="2" s="1"/>
  <c r="J88" i="2" s="1"/>
  <c r="P1034" i="2"/>
  <c r="T115" i="3"/>
  <c r="F34" i="3"/>
  <c r="BD53" i="1" s="1"/>
  <c r="BD51" i="1" s="1"/>
  <c r="W30" i="1" s="1"/>
  <c r="BK130" i="3"/>
  <c r="J130" i="3" s="1"/>
  <c r="J59" i="3" s="1"/>
  <c r="P160" i="3"/>
  <c r="T206" i="3"/>
  <c r="T258" i="3"/>
  <c r="R266" i="3"/>
  <c r="T289" i="3"/>
  <c r="T360" i="3"/>
  <c r="T377" i="3"/>
  <c r="R391" i="3"/>
  <c r="R399" i="3"/>
  <c r="BK413" i="3"/>
  <c r="J413" i="3" s="1"/>
  <c r="J72" i="3" s="1"/>
  <c r="BK421" i="3"/>
  <c r="J421" i="3" s="1"/>
  <c r="J73" i="3" s="1"/>
  <c r="BK425" i="3"/>
  <c r="J425" i="3" s="1"/>
  <c r="J74" i="3" s="1"/>
  <c r="BK433" i="3"/>
  <c r="J433" i="3" s="1"/>
  <c r="J75" i="3" s="1"/>
  <c r="BK445" i="3"/>
  <c r="J445" i="3" s="1"/>
  <c r="J76" i="3" s="1"/>
  <c r="T502" i="3"/>
  <c r="R515" i="3"/>
  <c r="BK537" i="3"/>
  <c r="J537" i="3" s="1"/>
  <c r="J79" i="3" s="1"/>
  <c r="T698" i="3"/>
  <c r="BK832" i="3"/>
  <c r="J832" i="3" s="1"/>
  <c r="J81" i="3" s="1"/>
  <c r="P853" i="3"/>
  <c r="BK907" i="3"/>
  <c r="J907" i="3" s="1"/>
  <c r="J83" i="3" s="1"/>
  <c r="P942" i="3"/>
  <c r="T948" i="3"/>
  <c r="T979" i="3"/>
  <c r="T1001" i="3"/>
  <c r="P1030" i="3"/>
  <c r="P1092" i="3"/>
  <c r="BK108" i="4"/>
  <c r="J30" i="4"/>
  <c r="AV54" i="1" s="1"/>
  <c r="T122" i="4"/>
  <c r="T107" i="4" s="1"/>
  <c r="T159" i="4"/>
  <c r="BK199" i="4"/>
  <c r="J199" i="4" s="1"/>
  <c r="J62" i="4" s="1"/>
  <c r="T207" i="4"/>
  <c r="T206" i="4" s="1"/>
  <c r="T226" i="4"/>
  <c r="BK234" i="4"/>
  <c r="J234" i="4" s="1"/>
  <c r="J67" i="4" s="1"/>
  <c r="T240" i="4"/>
  <c r="R266" i="4"/>
  <c r="R206" i="4" s="1"/>
  <c r="T273" i="4"/>
  <c r="BK302" i="4"/>
  <c r="J302" i="4" s="1"/>
  <c r="J71" i="4" s="1"/>
  <c r="T308" i="4"/>
  <c r="BK312" i="4"/>
  <c r="J312" i="4" s="1"/>
  <c r="J73" i="4" s="1"/>
  <c r="BK322" i="4"/>
  <c r="J322" i="4" s="1"/>
  <c r="J74" i="4" s="1"/>
  <c r="BK334" i="4"/>
  <c r="J334" i="4" s="1"/>
  <c r="J75" i="4" s="1"/>
  <c r="P341" i="4"/>
  <c r="R356" i="4"/>
  <c r="R378" i="4"/>
  <c r="J107" i="2"/>
  <c r="J100" i="4"/>
  <c r="F52" i="2"/>
  <c r="F52" i="4"/>
  <c r="J115" i="2"/>
  <c r="J58" i="2" s="1"/>
  <c r="BK114" i="2"/>
  <c r="J31" i="2"/>
  <c r="AW52" i="1" s="1"/>
  <c r="AT52" i="1" s="1"/>
  <c r="F31" i="2"/>
  <c r="BA52" i="1" s="1"/>
  <c r="J278" i="2"/>
  <c r="J65" i="2" s="1"/>
  <c r="BK277" i="2"/>
  <c r="J277" i="2" s="1"/>
  <c r="J64" i="2" s="1"/>
  <c r="J31" i="3"/>
  <c r="AW53" i="1" s="1"/>
  <c r="AT53" i="1" s="1"/>
  <c r="F31" i="3"/>
  <c r="BA53" i="1" s="1"/>
  <c r="E103" i="2"/>
  <c r="F30" i="2"/>
  <c r="AZ52" i="1" s="1"/>
  <c r="J1061" i="2"/>
  <c r="J91" i="2" s="1"/>
  <c r="BK1064" i="2"/>
  <c r="J1064" i="2" s="1"/>
  <c r="J92" i="2" s="1"/>
  <c r="BK114" i="3"/>
  <c r="J108" i="4"/>
  <c r="J58" i="4" s="1"/>
  <c r="BK107" i="4"/>
  <c r="J49" i="3"/>
  <c r="E103" i="3"/>
  <c r="F110" i="3"/>
  <c r="F30" i="3"/>
  <c r="AZ53" i="1" s="1"/>
  <c r="J266" i="3"/>
  <c r="J65" i="3" s="1"/>
  <c r="J1113" i="3"/>
  <c r="J91" i="3" s="1"/>
  <c r="BK1112" i="3"/>
  <c r="J1112" i="3" s="1"/>
  <c r="J90" i="3" s="1"/>
  <c r="J1117" i="3"/>
  <c r="J93" i="3" s="1"/>
  <c r="BK1116" i="3"/>
  <c r="J1116" i="3" s="1"/>
  <c r="J92" i="3" s="1"/>
  <c r="J31" i="4"/>
  <c r="AW54" i="1" s="1"/>
  <c r="AT54" i="1" s="1"/>
  <c r="F31" i="4"/>
  <c r="BA54" i="1" s="1"/>
  <c r="J207" i="4"/>
  <c r="J65" i="4" s="1"/>
  <c r="J393" i="4"/>
  <c r="J81" i="4" s="1"/>
  <c r="BK392" i="4"/>
  <c r="J392" i="4" s="1"/>
  <c r="J80" i="4" s="1"/>
  <c r="E45" i="4"/>
  <c r="F30" i="4"/>
  <c r="AZ54" i="1" s="1"/>
  <c r="T106" i="4" l="1"/>
  <c r="R106" i="4"/>
  <c r="W28" i="1"/>
  <c r="W29" i="1"/>
  <c r="T114" i="3"/>
  <c r="P206" i="4"/>
  <c r="P277" i="2"/>
  <c r="P114" i="3"/>
  <c r="P113" i="3" s="1"/>
  <c r="AU53" i="1" s="1"/>
  <c r="BK206" i="4"/>
  <c r="J206" i="4" s="1"/>
  <c r="J64" i="4" s="1"/>
  <c r="R265" i="3"/>
  <c r="R113" i="3" s="1"/>
  <c r="R114" i="2"/>
  <c r="R113" i="2" s="1"/>
  <c r="P114" i="2"/>
  <c r="P107" i="4"/>
  <c r="P106" i="4" s="1"/>
  <c r="AU54" i="1" s="1"/>
  <c r="BK265" i="3"/>
  <c r="J265" i="3" s="1"/>
  <c r="J64" i="3" s="1"/>
  <c r="T265" i="3"/>
  <c r="J107" i="4"/>
  <c r="J57" i="4" s="1"/>
  <c r="BK106" i="4"/>
  <c r="J106" i="4" s="1"/>
  <c r="J114" i="3"/>
  <c r="J57" i="3" s="1"/>
  <c r="AZ51" i="1"/>
  <c r="BA51" i="1"/>
  <c r="J114" i="2"/>
  <c r="J57" i="2" s="1"/>
  <c r="BK113" i="2"/>
  <c r="J113" i="2" s="1"/>
  <c r="BK113" i="3" l="1"/>
  <c r="J113" i="3" s="1"/>
  <c r="P113" i="2"/>
  <c r="AU52" i="1" s="1"/>
  <c r="AU51" i="1" s="1"/>
  <c r="T113" i="3"/>
  <c r="J27" i="2"/>
  <c r="J56" i="2"/>
  <c r="AW51" i="1"/>
  <c r="AK27" i="1" s="1"/>
  <c r="W27" i="1"/>
  <c r="J27" i="3"/>
  <c r="J56" i="3"/>
  <c r="J27" i="4"/>
  <c r="J56" i="4"/>
  <c r="W26" i="1"/>
  <c r="AV51" i="1"/>
  <c r="AK26" i="1" l="1"/>
  <c r="AT51" i="1"/>
  <c r="AG54" i="1"/>
  <c r="AN54" i="1" s="1"/>
  <c r="J36" i="4"/>
  <c r="AG53" i="1"/>
  <c r="AN53" i="1" s="1"/>
  <c r="J36" i="3"/>
  <c r="AG52" i="1"/>
  <c r="J36" i="2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<sst xmlns="http://schemas.openxmlformats.org/spreadsheetml/2006/main" count="27925" uniqueCount="3909">
  <si>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</si>
  <si>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</si>
  <si>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</si>
  <si>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</si>
  <si>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</si>
  <si>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</si>
  <si>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</si>
  <si>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{6e74a5e9-bef0-4396-9abb-5124a1388523}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</si>
  <si>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</si>
  <si>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</si>
  <si>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</si>
  <si>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</si>
  <si>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</si>
  <si>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</si>
  <si>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</si>
  <si>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</si>
  <si>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pudazelena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</si>
  <si>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</si>
  <si>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</si>
  <si>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Zelená 1084/15,Praha6-Dejvice</t>
  </si>
  <si>
    <t>KSO:</t>
  </si>
  <si>
    <t/>
  </si>
  <si>
    <t>CC-CZ:</t>
  </si>
  <si>
    <t>Místo:</t>
  </si>
  <si>
    <t>Zelená 1084/15,16000 Praha6-Dejvice</t>
  </si>
  <si>
    <t>Datum:</t>
  </si>
  <si>
    <t>23. 7. 2017</t>
  </si>
  <si>
    <t>Zadavatel:</t>
  </si>
  <si>
    <t>IČ:</t>
  </si>
  <si>
    <t>Úřad MČ Praha 6,ČS.armády 601/23</t>
  </si>
  <si>
    <t>DIČ:</t>
  </si>
  <si>
    <t>Uchazeč:</t>
  </si>
  <si>
    <t>Vyplň údaj</t>
  </si>
  <si>
    <t>Projektant:</t>
  </si>
  <si>
    <t>Sibre s.r.o.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</si>
  <si>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</si>
  <si>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</si>
  <si>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</si>
  <si>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</si>
  <si>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</si>
  <si>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</si>
  <si>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</si>
  <si>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</si>
  <si>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</si>
  <si>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</si>
  <si>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</si>
  <si>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</si>
  <si>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</si>
  <si>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</si>
  <si>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</si>
  <si>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</si>
  <si>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</si>
  <si>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</si>
  <si>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</si>
  <si>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</si>
  <si>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</si>
  <si>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</si>
  <si>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</si>
  <si>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</si>
  <si>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</si>
  <si>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</si>
  <si>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</si>
  <si>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</si>
  <si>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</si>
  <si>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</si>
  <si>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</si>
  <si>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</si>
  <si>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</si>
  <si>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</si>
  <si>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</si>
  <si>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</si>
  <si>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</si>
  <si>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</si>
  <si>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</si>
  <si>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</si>
  <si>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</si>
  <si>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bj1</t>
  </si>
  <si>
    <t>Půdní vestavba Zelená 15, 15a/č.p. 1084-byt1</t>
  </si>
  <si>
    <t>STA</t>
  </si>
  <si>
    <t>1</t>
  </si>
  <si>
    <t>{a4ca6d53-360f-4439-a0a1-cb200b3b0265}</t>
  </si>
  <si>
    <t>bj2</t>
  </si>
  <si>
    <t>Půdní vestavba Zelená 15, 15a/č.p. 1084-byt2</t>
  </si>
  <si>
    <t>{f3bee59a-8641-414a-a95d-c57750e31695}</t>
  </si>
  <si>
    <t>spol</t>
  </si>
  <si>
    <t>Půdní vestavba Zelená 15, 15a/č.p. 1084-společné prostory</t>
  </si>
  <si>
    <t>{42931988-3832-439e-9967-588f8b5ab954}</t>
  </si>
  <si>
    <t>1) Krycí list soupisu</t>
  </si>
  <si>
    <t>2) Rekapitulace</t>
  </si>
  <si>
    <t>3) Soupis prací</t>
  </si>
  <si>
    <t>Zpět na list:</t>
  </si>
  <si>
    <t>Rekapitulace stavby</t>
  </si>
  <si>
    <t>bedstup</t>
  </si>
  <si>
    <t>2,293</t>
  </si>
  <si>
    <t>2</t>
  </si>
  <si>
    <t>bom100</t>
  </si>
  <si>
    <t>98,959</t>
  </si>
  <si>
    <t>KRYCÍ LIST SOUPISU</t>
  </si>
  <si>
    <t>bom50</t>
  </si>
  <si>
    <t>37,505</t>
  </si>
  <si>
    <t>bst</t>
  </si>
  <si>
    <t>118,116</t>
  </si>
  <si>
    <t>c21</t>
  </si>
  <si>
    <t>43,682</t>
  </si>
  <si>
    <t>c21h</t>
  </si>
  <si>
    <t>6,071</t>
  </si>
  <si>
    <t>Objekt:</t>
  </si>
  <si>
    <t>c22</t>
  </si>
  <si>
    <t>79,327</t>
  </si>
  <si>
    <t>bj1 - Půdní vestavba Zelená 15, 15a/č.p. 1084-byt1</t>
  </si>
  <si>
    <t>c22h</t>
  </si>
  <si>
    <t>6,48</t>
  </si>
  <si>
    <t>c24</t>
  </si>
  <si>
    <t>2,4</t>
  </si>
  <si>
    <t>cd12</t>
  </si>
  <si>
    <t>125,136</t>
  </si>
  <si>
    <t>com30</t>
  </si>
  <si>
    <t>11,77</t>
  </si>
  <si>
    <t>cst</t>
  </si>
  <si>
    <t>104,036</t>
  </si>
  <si>
    <t>dicht</t>
  </si>
  <si>
    <t>38,63</t>
  </si>
  <si>
    <t>f120x120</t>
  </si>
  <si>
    <t>6,2</t>
  </si>
  <si>
    <t>f130x150</t>
  </si>
  <si>
    <t>1,98</t>
  </si>
  <si>
    <t>f150x150</t>
  </si>
  <si>
    <t>4,5</t>
  </si>
  <si>
    <t>f60x180</t>
  </si>
  <si>
    <t>185,2</t>
  </si>
  <si>
    <t>ko</t>
  </si>
  <si>
    <t>39,565</t>
  </si>
  <si>
    <t>latě</t>
  </si>
  <si>
    <t>91,076</t>
  </si>
  <si>
    <t>lišta</t>
  </si>
  <si>
    <t>92,15</t>
  </si>
  <si>
    <t>malba</t>
  </si>
  <si>
    <t>436,21</t>
  </si>
  <si>
    <t>nátěrkrov</t>
  </si>
  <si>
    <t>399,924</t>
  </si>
  <si>
    <t>nátěrok</t>
  </si>
  <si>
    <t>221,21</t>
  </si>
  <si>
    <t>okraj</t>
  </si>
  <si>
    <t>129,48</t>
  </si>
  <si>
    <t>omroh</t>
  </si>
  <si>
    <t>ost</t>
  </si>
  <si>
    <t>1,225</t>
  </si>
  <si>
    <t>p11</t>
  </si>
  <si>
    <t>90,21</t>
  </si>
  <si>
    <t>p21</t>
  </si>
  <si>
    <t>11,8</t>
  </si>
  <si>
    <t>p22</t>
  </si>
  <si>
    <t>7,56</t>
  </si>
  <si>
    <t>pe</t>
  </si>
  <si>
    <t>293,392</t>
  </si>
  <si>
    <t>poj</t>
  </si>
  <si>
    <t>přechod</t>
  </si>
  <si>
    <t>2,95</t>
  </si>
  <si>
    <t>s21</t>
  </si>
  <si>
    <t>27,911</t>
  </si>
  <si>
    <t>s21h</t>
  </si>
  <si>
    <t>6,792</t>
  </si>
  <si>
    <t>s23</t>
  </si>
  <si>
    <t>28,035</t>
  </si>
  <si>
    <t>s24</t>
  </si>
  <si>
    <t>24,45</t>
  </si>
  <si>
    <t>s25</t>
  </si>
  <si>
    <t>47,857</t>
  </si>
  <si>
    <t>s26</t>
  </si>
  <si>
    <t>5,058</t>
  </si>
  <si>
    <t>soklík</t>
  </si>
  <si>
    <t>16,97</t>
  </si>
  <si>
    <t>st</t>
  </si>
  <si>
    <t>226,789</t>
  </si>
  <si>
    <t>REKAPITULACE ČLENĚNÍ SOUPISU PRACÍ</t>
  </si>
  <si>
    <t>strop16</t>
  </si>
  <si>
    <t>160,4</t>
  </si>
  <si>
    <t>ti100</t>
  </si>
  <si>
    <t>96,976</t>
  </si>
  <si>
    <t>ti120</t>
  </si>
  <si>
    <t>62,738</t>
  </si>
  <si>
    <t>ti16</t>
  </si>
  <si>
    <t>83,864</t>
  </si>
  <si>
    <t>tp</t>
  </si>
  <si>
    <t>55,907</t>
  </si>
  <si>
    <t>vsž</t>
  </si>
  <si>
    <t>145</t>
  </si>
  <si>
    <t>trám</t>
  </si>
  <si>
    <t>105,684</t>
  </si>
  <si>
    <t>naip</t>
  </si>
  <si>
    <t>11,502</t>
  </si>
  <si>
    <t>p12</t>
  </si>
  <si>
    <t>2,031</t>
  </si>
  <si>
    <t>Kód dílu - Popis</t>
  </si>
  <si>
    <t>Cena celkem [CZK]</t>
  </si>
  <si>
    <t>Náklady soupisu celkem</t>
  </si>
  <si>
    <t>-1</t>
  </si>
  <si>
    <t>HSV - 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</si>
  <si>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</si>
  <si>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</si>
  <si>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</si>
  <si>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 Ostatní konstrukce a práce, bourání</t>
  </si>
  <si>
    <t xml:space="preserve">    997 -  Přesun sutě</t>
  </si>
  <si>
    <t xml:space="preserve">    998 - Přesun hmot</t>
  </si>
  <si>
    <t>PSV -  Práce a dodávky PSV</t>
  </si>
  <si>
    <t xml:space="preserve">    711 - Izolace proti vodě, vlhkosti a plynům</t>
  </si>
  <si>
    <t xml:space="preserve">    713 - Izolace tepelné</t>
  </si>
  <si>
    <t xml:space="preserve">    721 -  Zdravotechnika-vnitřní kanalizace</t>
  </si>
  <si>
    <t xml:space="preserve">    722 -  Zdravotechnika-vnitřní vodovod</t>
  </si>
  <si>
    <t xml:space="preserve">    723 -  Zdravotechnika-vnitřní plynovod</t>
  </si>
  <si>
    <t xml:space="preserve">    725 -  Zdravotechnika-zařizovací předměty</t>
  </si>
  <si>
    <t xml:space="preserve">    726 -  Zdravotechnika-předstěnové instalace</t>
  </si>
  <si>
    <t xml:space="preserve">    731 -  Ústřední vytápění-kotelny</t>
  </si>
  <si>
    <t xml:space="preserve">    733 -  Ústřední vytápění-rozvodné potrubí</t>
  </si>
  <si>
    <t xml:space="preserve">    734 -  Ústřední vytápění-armatury</t>
  </si>
  <si>
    <t xml:space="preserve">    735 -  Ústřední vytápění-otopná tělesa</t>
  </si>
  <si>
    <t xml:space="preserve">    741 -  Elektroinstalace-silnoproud</t>
  </si>
  <si>
    <t xml:space="preserve">    742 -  Elektroinstalace-slaboproud</t>
  </si>
  <si>
    <t xml:space="preserve">    751 - 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</si>
  <si>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</si>
  <si>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</si>
  <si>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</si>
  <si>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</si>
  <si>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</si>
  <si>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</si>
  <si>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</si>
  <si>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</si>
  <si>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</si>
  <si>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</si>
  <si>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</si>
  <si>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</si>
  <si>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43-M - Montáž ocelových konstrukcí</t>
  </si>
  <si>
    <t>VRN - Vedlejší rozpočtové náklady</t>
  </si>
  <si>
    <t xml:space="preserve">    VRN9 - Ostatní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</si>
  <si>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</si>
  <si>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</si>
  <si>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</si>
  <si>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</si>
  <si>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</si>
  <si>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</si>
  <si>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</si>
  <si>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</si>
  <si>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</si>
  <si>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</si>
  <si>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</si>
  <si>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</si>
  <si>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</si>
  <si>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</si>
  <si>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</si>
  <si>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 xml:space="preserve"> Práce a dodávky HSV</t>
  </si>
  <si>
    <t>ROZPOCET</t>
  </si>
  <si>
    <t>3</t>
  </si>
  <si>
    <t>Svislé a kompletní konstrukce</t>
  </si>
  <si>
    <t>K</t>
  </si>
  <si>
    <t>317234410</t>
  </si>
  <si>
    <t>Vyzdívka mezi nosníky z cihel pálených na MC</t>
  </si>
  <si>
    <t>m3</t>
  </si>
  <si>
    <t>CS ÚRS 2017 01</t>
  </si>
  <si>
    <t>4</t>
  </si>
  <si>
    <t>-1958577193</t>
  </si>
  <si>
    <t>VV</t>
  </si>
  <si>
    <t>"pr1 i120"(0,245-0,058)*1,3*0,12</t>
  </si>
  <si>
    <t>(0,18-0,058)*1,25*0,12</t>
  </si>
  <si>
    <t>Mezisoučet</t>
  </si>
  <si>
    <t>317944321</t>
  </si>
  <si>
    <t>Válcované nosníky do č.12 dodatečně osazované do připravených otvorů</t>
  </si>
  <si>
    <t>t</t>
  </si>
  <si>
    <t>621584694</t>
  </si>
  <si>
    <t>"pr1 i120"(3*1,3+2*1,25)*0,0111*1,1</t>
  </si>
  <si>
    <t>319201321</t>
  </si>
  <si>
    <t>Vyrovnání nerovného povrchu zdiva tl do 30 mm maltou</t>
  </si>
  <si>
    <t>m2</t>
  </si>
  <si>
    <t>-1233123251</t>
  </si>
  <si>
    <t>319202331</t>
  </si>
  <si>
    <t>Vyrovnání nerovného povrchu zdiva tl do 150 mm přizděním</t>
  </si>
  <si>
    <t>472161158</t>
  </si>
  <si>
    <t>"zúžení dveří"0,2*2,11*2</t>
  </si>
  <si>
    <t>5</t>
  </si>
  <si>
    <t>346244353</t>
  </si>
  <si>
    <t>Obezdívka koupelnových van ploch rovných tl 75 mm z pórobetonových přesných příčkovek hladkých Ytong</t>
  </si>
  <si>
    <t>-832571436</t>
  </si>
  <si>
    <t>1,74*0,6</t>
  </si>
  <si>
    <t>6</t>
  </si>
  <si>
    <t>346244381</t>
  </si>
  <si>
    <t>Plentování jednostranné v do 200 mm válcovaných nosníků cihlami</t>
  </si>
  <si>
    <t>-885012590</t>
  </si>
  <si>
    <t>"pr1 i120"0,12*2*(1,3+1,25)</t>
  </si>
  <si>
    <t>7</t>
  </si>
  <si>
    <t>346253211</t>
  </si>
  <si>
    <t>Zaplentování rýh, potrubí, výklenků nebo nik ve stěnách dřevocementovými deskami</t>
  </si>
  <si>
    <t>1975880664</t>
  </si>
  <si>
    <t>"1,07"0,2*2*2,6</t>
  </si>
  <si>
    <t>8</t>
  </si>
  <si>
    <t>346272114</t>
  </si>
  <si>
    <t>Přizdívky ochranné tl 125 mm z pórobetonových přesných příčkovek Ytong objemové hmotnosti 500 kg/m3</t>
  </si>
  <si>
    <t>-1725232510</t>
  </si>
  <si>
    <t>"1,04"1,9*1,2</t>
  </si>
  <si>
    <t>Vodorovné konstrukce</t>
  </si>
  <si>
    <t>9</t>
  </si>
  <si>
    <t>411121221</t>
  </si>
  <si>
    <t>Montáž prefabrikovaných ŽB stropů ze stropních desek dl do 900 mm</t>
  </si>
  <si>
    <t>kus</t>
  </si>
  <si>
    <t>-1577131017</t>
  </si>
  <si>
    <t>10</t>
  </si>
  <si>
    <t>M</t>
  </si>
  <si>
    <t>5931553</t>
  </si>
  <si>
    <t>5 staveništní prefabrikát 300x920x75mm s 2x otvor d=70mm</t>
  </si>
  <si>
    <t>-500568808</t>
  </si>
  <si>
    <t>11</t>
  </si>
  <si>
    <t>411121232</t>
  </si>
  <si>
    <t>Montáž prefabrikovaných ŽB stropů ze stropních desek dl do 1800 mm</t>
  </si>
  <si>
    <t>-68888987</t>
  </si>
  <si>
    <t>12</t>
  </si>
  <si>
    <t>5931552</t>
  </si>
  <si>
    <t>4 staveništní prefabrikát 300x1000x75mm s 2x otvor d=70mm</t>
  </si>
  <si>
    <t>489278596</t>
  </si>
  <si>
    <t>13</t>
  </si>
  <si>
    <t>411322424</t>
  </si>
  <si>
    <t>Stropy trámové nebo kazetové ze ŽB tř. C 25/30</t>
  </si>
  <si>
    <t>521172823</t>
  </si>
  <si>
    <t>vsž*((0,145+0,1134)*0,5*0,05/0,2+0,07)</t>
  </si>
  <si>
    <t>14</t>
  </si>
  <si>
    <t>411354219</t>
  </si>
  <si>
    <t>Bednění stropů ztracené z hraněných trapézových vln v 60 mm plech lesklý tl 1,0 mm</t>
  </si>
  <si>
    <t>1173491071</t>
  </si>
  <si>
    <t>145,0</t>
  </si>
  <si>
    <t>411361821</t>
  </si>
  <si>
    <t>Výztuž stropů betonářskou ocelí 10 505</t>
  </si>
  <si>
    <t>498594672</t>
  </si>
  <si>
    <t>0,3796/(145+155)*145</t>
  </si>
  <si>
    <t>16</t>
  </si>
  <si>
    <t>411362021</t>
  </si>
  <si>
    <t>Výztuž stropů svařovanými sítěmi Kari</t>
  </si>
  <si>
    <t>319857071</t>
  </si>
  <si>
    <t>(0,7182+0,4612)/(145+155)*145</t>
  </si>
  <si>
    <t>17</t>
  </si>
  <si>
    <t>413231231</t>
  </si>
  <si>
    <t>Zazdívka zhlaví stropních trámů průřezu přes 40000 mm2</t>
  </si>
  <si>
    <t>857096647</t>
  </si>
  <si>
    <t>"odhalení zhlaví"(5+4+18)*2</t>
  </si>
  <si>
    <t>18</t>
  </si>
  <si>
    <t>413232211</t>
  </si>
  <si>
    <t>Zazdívka zhlaví válcovaných nosníků v do 150 mm</t>
  </si>
  <si>
    <t>-368951544</t>
  </si>
  <si>
    <t>19</t>
  </si>
  <si>
    <t>413232221</t>
  </si>
  <si>
    <t>Zazdívka zhlaví válcovaných nosníků v do 300 mm</t>
  </si>
  <si>
    <t>259629609</t>
  </si>
  <si>
    <t>25+12+10</t>
  </si>
  <si>
    <t>20</t>
  </si>
  <si>
    <t>430362021</t>
  </si>
  <si>
    <t>Výztuž schodišťové konstrukce a rampy svařovanými sítěmi Kari</t>
  </si>
  <si>
    <t>-1993789155</t>
  </si>
  <si>
    <t>1,55*(0,9+0,41)*0,00444*1,3</t>
  </si>
  <si>
    <t>434311115</t>
  </si>
  <si>
    <t>Schodišťové stupně dusané na terén z betonu tř. C 20/25 bez potěru</t>
  </si>
  <si>
    <t>m</t>
  </si>
  <si>
    <t>1773400643</t>
  </si>
  <si>
    <t>1,55*3</t>
  </si>
  <si>
    <t>22</t>
  </si>
  <si>
    <t>434351141</t>
  </si>
  <si>
    <t>Zřízení bednění stupňů přímočarých schodišť</t>
  </si>
  <si>
    <t>379161309</t>
  </si>
  <si>
    <t>1,55*(0,9+0,41)</t>
  </si>
  <si>
    <t>"bok"(0,9+0,41)*2*0,1</t>
  </si>
  <si>
    <t>23</t>
  </si>
  <si>
    <t>434351142</t>
  </si>
  <si>
    <t>Odstranění bednění stupňů přímočarých schodišť</t>
  </si>
  <si>
    <t>92817419</t>
  </si>
  <si>
    <t>Úpravy povrchů, podlahy a osazování výplní</t>
  </si>
  <si>
    <t>24</t>
  </si>
  <si>
    <t>612121101</t>
  </si>
  <si>
    <t>Zatření spár cementovou maltou vnitřních stěn z cihel</t>
  </si>
  <si>
    <t>1302206685</t>
  </si>
  <si>
    <t>25</t>
  </si>
  <si>
    <t>612131102</t>
  </si>
  <si>
    <t>Cementový postřik vnitřních stěn nanášený síťovitě ručně ,(pokrytí plochy 50 až 75 %)</t>
  </si>
  <si>
    <t>516198756</t>
  </si>
  <si>
    <t>bom50*0,5+com30*0,3</t>
  </si>
  <si>
    <t>26</t>
  </si>
  <si>
    <t>612131121</t>
  </si>
  <si>
    <t>Penetrace akrylát-silikonová vnitřních stěn nanášená ručně</t>
  </si>
  <si>
    <t>1089421944</t>
  </si>
  <si>
    <t>27</t>
  </si>
  <si>
    <t>612325413</t>
  </si>
  <si>
    <t>Oprava vnitřní vápenocementové hladké omítky stěn v rozsahu plochy do 50%</t>
  </si>
  <si>
    <t>1828635586</t>
  </si>
  <si>
    <t>28</t>
  </si>
  <si>
    <t>612325422</t>
  </si>
  <si>
    <t>Oprava vnitřní vápenocementové štukové omítky stěn v rozsahu plochy do 30%</t>
  </si>
  <si>
    <t>769055893</t>
  </si>
  <si>
    <t>"1,07"(1,125+2,15)*2*2,8-0,6*1,97</t>
  </si>
  <si>
    <t>"1,07"-2,155*2,5</t>
  </si>
  <si>
    <t>29</t>
  </si>
  <si>
    <t>612331121</t>
  </si>
  <si>
    <t>Cementová omítka hladká jednovrstvá vnitřních stěn nanášená ručně,obj.hmotnost min 1700kg/m3,tl.10mm</t>
  </si>
  <si>
    <t>503309788</t>
  </si>
  <si>
    <t>30</t>
  </si>
  <si>
    <t>612331191</t>
  </si>
  <si>
    <t>Příplatek k cementové omítce vnitřních stěn za každých dalších 5 mm tloušťky ručně</t>
  </si>
  <si>
    <t>-1047819152</t>
  </si>
  <si>
    <t>bom100*2</t>
  </si>
  <si>
    <t>31</t>
  </si>
  <si>
    <t>615142012</t>
  </si>
  <si>
    <t>Potažení vnitřních nosníků rabicovým pletivem</t>
  </si>
  <si>
    <t>-4437468</t>
  </si>
  <si>
    <t>"pr1"(0,245+0,12*2)*1,3</t>
  </si>
  <si>
    <t>(0,18+2*0,12)*1,25</t>
  </si>
  <si>
    <t>32</t>
  </si>
  <si>
    <t>622143003</t>
  </si>
  <si>
    <t>Montáž omítkových plastových nebo pozinkovaných rohových profilů s tkaninou</t>
  </si>
  <si>
    <t>CS ÚRS 2015 01</t>
  </si>
  <si>
    <t>-706919376</t>
  </si>
  <si>
    <t>"1,07"2,4</t>
  </si>
  <si>
    <t>33</t>
  </si>
  <si>
    <t>590514800</t>
  </si>
  <si>
    <t>lišta rohová Al 10/10 cm s tkaninou bal. 2,5 m</t>
  </si>
  <si>
    <t>-1313398832</t>
  </si>
  <si>
    <t>omroh*1,05</t>
  </si>
  <si>
    <t>34</t>
  </si>
  <si>
    <t>631311115</t>
  </si>
  <si>
    <t>Mazanina tl do 80 mm z betonu prostého bez zvýšených nároků na prostředí tř. C 20/25</t>
  </si>
  <si>
    <t>400528220</t>
  </si>
  <si>
    <t>p22*0,06</t>
  </si>
  <si>
    <t>35</t>
  </si>
  <si>
    <t>631319171</t>
  </si>
  <si>
    <t>Příplatek k mazanině tl do 80 mm za stržení povrchu spodní vrstvy před vložením výztuže</t>
  </si>
  <si>
    <t>1452763049</t>
  </si>
  <si>
    <t>36</t>
  </si>
  <si>
    <t>631319206</t>
  </si>
  <si>
    <t>Příplatek k mazaninám za přidání ocelových vláken (drátkobeton) pro objemové vyztužení 40 kg/m3</t>
  </si>
  <si>
    <t>-398007904</t>
  </si>
  <si>
    <t>p21*0,05</t>
  </si>
  <si>
    <t>37</t>
  </si>
  <si>
    <t>631362021</t>
  </si>
  <si>
    <t>Výztuž mazanin svařovanými sítěmi Kari</t>
  </si>
  <si>
    <t>-422941066</t>
  </si>
  <si>
    <t>p22*0,00444*1,3</t>
  </si>
  <si>
    <t>38</t>
  </si>
  <si>
    <t>632441215</t>
  </si>
  <si>
    <t>Potěr anhydritový samonivelační tl do 50 mm C20 litý</t>
  </si>
  <si>
    <t>1518342233</t>
  </si>
  <si>
    <t>39</t>
  </si>
  <si>
    <t>634661111</t>
  </si>
  <si>
    <t>Výplň dilatačních spar šířky do 5 mm v mazaninách silikonovým tmelem</t>
  </si>
  <si>
    <t>141354859</t>
  </si>
  <si>
    <t>40</t>
  </si>
  <si>
    <t>635111221</t>
  </si>
  <si>
    <t>Násyp pod podlahy z písku sléváranského se zhutněním</t>
  </si>
  <si>
    <t>1469728398</t>
  </si>
  <si>
    <t>p22*0,02</t>
  </si>
  <si>
    <t>41</t>
  </si>
  <si>
    <t>642942111</t>
  </si>
  <si>
    <t>Osazování zárubní nebo rámů dveřních kovových do 2,5 m2 na MC</t>
  </si>
  <si>
    <t>861345529</t>
  </si>
  <si>
    <t>"d1"1</t>
  </si>
  <si>
    <t>"t5"1</t>
  </si>
  <si>
    <t>42</t>
  </si>
  <si>
    <t>55331201</t>
  </si>
  <si>
    <t>zárubeň ocelová bezpečnostní falcová pro dodatečnou montáž, s drážkou pro těsnění 900x1970x200,těsnění v barvě zárubní,PÚ polomatný práškový vypal.lak</t>
  </si>
  <si>
    <t>-177581895</t>
  </si>
  <si>
    <t>43</t>
  </si>
  <si>
    <t>55331205</t>
  </si>
  <si>
    <t>zárubeň ocelová bezpečnostní falcová pro dodatečnou montáž, s drážkou pro těsnění 600x1970x180,těsnění v barvě zárubní,PÚ polomatný práškový vypal.lak</t>
  </si>
  <si>
    <t>-1966894781</t>
  </si>
  <si>
    <t xml:space="preserve"> Ostatní konstrukce a práce, bourání</t>
  </si>
  <si>
    <t>44</t>
  </si>
  <si>
    <t>938902121</t>
  </si>
  <si>
    <t>Čištění ploch dřevěných konstrukcí ocelovými kartáči</t>
  </si>
  <si>
    <t>2118557790</t>
  </si>
  <si>
    <t>nátěrkrov+trám</t>
  </si>
  <si>
    <t>45</t>
  </si>
  <si>
    <t>949101112</t>
  </si>
  <si>
    <t>Lešení pomocné pro objekty pozemních staveb s lešeňovou podlahou v do 3,5 m zatížení do 150 kg/m2</t>
  </si>
  <si>
    <t>1621386027</t>
  </si>
  <si>
    <t>46</t>
  </si>
  <si>
    <t>952901111</t>
  </si>
  <si>
    <t>Vyčištění budov bytové a občanské výstavby při výšce podlaží do 4 m</t>
  </si>
  <si>
    <t>-1850406881</t>
  </si>
  <si>
    <t>47</t>
  </si>
  <si>
    <t>952902121</t>
  </si>
  <si>
    <t>Čištění budov zametení drsných podlah</t>
  </si>
  <si>
    <t>305555448</t>
  </si>
  <si>
    <t>"l1"(3,1*7,27+(3,77+5,325+2,0)*0,29+5,0*2,58+1,26*2,155)</t>
  </si>
  <si>
    <t>48</t>
  </si>
  <si>
    <t>952902131</t>
  </si>
  <si>
    <t>Čištění budov omytí drsných podlah</t>
  </si>
  <si>
    <t>274804396</t>
  </si>
  <si>
    <t>49</t>
  </si>
  <si>
    <t>965042141</t>
  </si>
  <si>
    <t>Bourání podkladů pod dlažby nebo mazanin betonových nebo z litého asfaltu tl do 100 mm pl přes 4 m2</t>
  </si>
  <si>
    <t>1232654394</t>
  </si>
  <si>
    <t>160,4*0,025</t>
  </si>
  <si>
    <t>50</t>
  </si>
  <si>
    <t>965081113</t>
  </si>
  <si>
    <t>Bourání dlažby z dlaždic půdních plochy přes 1 m2</t>
  </si>
  <si>
    <t>1594024658</t>
  </si>
  <si>
    <t>51</t>
  </si>
  <si>
    <t>965082923</t>
  </si>
  <si>
    <t>Odstranění násypů pod podlahami tl do 100 mm pl přes 2 m2</t>
  </si>
  <si>
    <t>1761917670</t>
  </si>
  <si>
    <t>"l1"(3,1*7,27+(3,77+5,325+2,0)*0,29+5,0*2,58+1,26*2,155)*0,08</t>
  </si>
  <si>
    <t>"l2" (160,4-(3,1*7,27+(3,77+5,325+2,0)*0,29+5,0*2,58+1,26*2,155))*0,05</t>
  </si>
  <si>
    <t>52</t>
  </si>
  <si>
    <t>9650831311</t>
  </si>
  <si>
    <t>Odstranění rumu za pozednicí</t>
  </si>
  <si>
    <t>-836246169</t>
  </si>
  <si>
    <t>(17,0+6,755)*0,25*0,2*0,5</t>
  </si>
  <si>
    <t>53</t>
  </si>
  <si>
    <t>967031132</t>
  </si>
  <si>
    <t>Přisekání rovných ostění v cihelném zdivu na MV nebo MVC</t>
  </si>
  <si>
    <t>1582693024</t>
  </si>
  <si>
    <t>(1,0+2*2,0)*0,245</t>
  </si>
  <si>
    <t>54</t>
  </si>
  <si>
    <t>968072455</t>
  </si>
  <si>
    <t>Vybourání kovových dveřních zárubní pl do 2 m2 vč.vyvěšení křídel</t>
  </si>
  <si>
    <t>-1228709246</t>
  </si>
  <si>
    <t>"A"0,9*2,11</t>
  </si>
  <si>
    <t>55</t>
  </si>
  <si>
    <t>971033641</t>
  </si>
  <si>
    <t>Vybourání otvorů ve zdivu cihelném pl do 4 m2 na MVC nebo MV tl do 300 mm</t>
  </si>
  <si>
    <t>-874505661</t>
  </si>
  <si>
    <t>1,0*2,0*0,245</t>
  </si>
  <si>
    <t>56</t>
  </si>
  <si>
    <t>973031325</t>
  </si>
  <si>
    <t>Vysekání kapes ve zdivu cihelném na MV nebo MVC pl do 0,10 m2 hl do 300 mm</t>
  </si>
  <si>
    <t>-349742805</t>
  </si>
  <si>
    <t>"pro ocel.nosníky podlahy"25+12+6+10</t>
  </si>
  <si>
    <t>57</t>
  </si>
  <si>
    <t>973031335</t>
  </si>
  <si>
    <t>Vysekání kapes ve zdivu cihelném na MV nebo MVC pl do 0,16 m2 hl do 300 mm</t>
  </si>
  <si>
    <t>768891692</t>
  </si>
  <si>
    <t>58</t>
  </si>
  <si>
    <t>974031664</t>
  </si>
  <si>
    <t>Vysekání rýh ve zdivu cihelném pro vtahování nosníků hl do 150 mm v do 150 mm</t>
  </si>
  <si>
    <t>-1513333606</t>
  </si>
  <si>
    <t>"pr1-i120"3*1,3+1,25*2</t>
  </si>
  <si>
    <t>59</t>
  </si>
  <si>
    <t>975074131</t>
  </si>
  <si>
    <t>Jednostranné podchycení střešních vazníků v přes 3,5 m pro zatížení do 2500 kg/m</t>
  </si>
  <si>
    <t>-1444863419</t>
  </si>
  <si>
    <t>"krov-střed.vaznice"17,0*2+6,755*2</t>
  </si>
  <si>
    <t>60</t>
  </si>
  <si>
    <t>976072221</t>
  </si>
  <si>
    <t>Vybourání kovových komínových dvířek pl do 0,3 m2 ze zdiva cihelného</t>
  </si>
  <si>
    <t>1707486547</t>
  </si>
  <si>
    <t>"k"4</t>
  </si>
  <si>
    <t>61</t>
  </si>
  <si>
    <t>978013141</t>
  </si>
  <si>
    <t>Otlučení vnitřní vápenné nebo vápenocementové omítky stěn v rozsahu do 30 %, s vyškrabáním spar a s očištěním zdiva</t>
  </si>
  <si>
    <t>1396035029</t>
  </si>
  <si>
    <t>62</t>
  </si>
  <si>
    <t>978013161</t>
  </si>
  <si>
    <t>Otlučení vnitřní vápenné nebo vápenocementové omítky stěn v rozsahu do 50 %, s vyškrabáním spar a s očištěním zdiva</t>
  </si>
  <si>
    <t>-1123962384</t>
  </si>
  <si>
    <t>"nadezdívky"6,755*0,27+(19,915-2,4)*0,23</t>
  </si>
  <si>
    <t>"štít nad stropem"5,5*2,205*0,5</t>
  </si>
  <si>
    <t>1,535*(5,35-2,87)+1,845*(3,65-2,87)+0,895*(4,0-2,87)+0,72*(5,05-2,87)</t>
  </si>
  <si>
    <t>"komín+světlík"(1,5+2,58*0,5*2)*(5,35-2,94)</t>
  </si>
  <si>
    <t>2,0*(5,35-2,94)+2,58*(5,35-2,94)*0,5</t>
  </si>
  <si>
    <t>63</t>
  </si>
  <si>
    <t>978013191</t>
  </si>
  <si>
    <t>Otlučení vnitřní vápenné nebo vápenocementové omítky stěn v rozsahu do 100 %, s vyškrabáním spar a s očištěním zdiva</t>
  </si>
  <si>
    <t>-220397269</t>
  </si>
  <si>
    <t>5,435*(0,22+5,53)*0,5</t>
  </si>
  <si>
    <t>7,27*(5,53+0,27)*0,5</t>
  </si>
  <si>
    <t>"štít nad stropem"-5,5*2,205*0,5</t>
  </si>
  <si>
    <t>(1,53+1,845+0,895+0,72)*2,87</t>
  </si>
  <si>
    <t>4,255*(0,27+2,94)*0,5</t>
  </si>
  <si>
    <t>(2,625+3,77+2,58+5,0)*2,94-1,0*2,0</t>
  </si>
  <si>
    <t>(2,0+2,58)*2,94</t>
  </si>
  <si>
    <t>64</t>
  </si>
  <si>
    <t>PN</t>
  </si>
  <si>
    <t>Vybourání otvorů ve zdivu cihelném pl do 0,25 m2 na MVC nebo MV tl do 300 mm</t>
  </si>
  <si>
    <t>838042276</t>
  </si>
  <si>
    <t>997</t>
  </si>
  <si>
    <t xml:space="preserve"> Přesun sutě</t>
  </si>
  <si>
    <t>65</t>
  </si>
  <si>
    <t>997013117</t>
  </si>
  <si>
    <t>Vnitrostaveništní doprava suti a vybouraných hmot pro budovy v do 24 m s použitím mechanizace (předpoklad stavební výtah)</t>
  </si>
  <si>
    <t>820417291</t>
  </si>
  <si>
    <t>66</t>
  </si>
  <si>
    <t>997013501</t>
  </si>
  <si>
    <t>Odvoz suti a vybouraných hmot na skládku nebo meziskládku do 1 km se složením</t>
  </si>
  <si>
    <t>531605275</t>
  </si>
  <si>
    <t>67</t>
  </si>
  <si>
    <t>997013509</t>
  </si>
  <si>
    <t>Příplatek k odvozu suti a vybouraných hmot na skládku ZKD 1 km přes 1 km (počet km promítnout do ceny)</t>
  </si>
  <si>
    <t>-1228134578</t>
  </si>
  <si>
    <t>68</t>
  </si>
  <si>
    <t>997013831</t>
  </si>
  <si>
    <t>Poplatek za uložení stavebního směsného odpadu na skládce (skládkovné)</t>
  </si>
  <si>
    <t>-2035535913</t>
  </si>
  <si>
    <t>998</t>
  </si>
  <si>
    <t>Přesun hmot</t>
  </si>
  <si>
    <t>69</t>
  </si>
  <si>
    <t>998011003</t>
  </si>
  <si>
    <t>Přesun hmot pro budovy zděné v do 24 m s použitím mechanizace (předpoklad stavební výtah)</t>
  </si>
  <si>
    <t>-1604934501</t>
  </si>
  <si>
    <t>PSV</t>
  </si>
  <si>
    <t xml:space="preserve"> Práce a dodávky PSV</t>
  </si>
  <si>
    <t>711</t>
  </si>
  <si>
    <t>Izolace proti vodě, vlhkosti a plynům</t>
  </si>
  <si>
    <t>70</t>
  </si>
  <si>
    <t>711141559</t>
  </si>
  <si>
    <t>Provedení izolace proti zemní vlhkosti pásy přitavením vodorovné NAIP</t>
  </si>
  <si>
    <t>786025262</t>
  </si>
  <si>
    <t>"odhalení zhlaví"(5+4+18)*2*(0,17+0,27*2)*0,3</t>
  </si>
  <si>
    <t>71</t>
  </si>
  <si>
    <t>628331590</t>
  </si>
  <si>
    <t>pás těžký asfaltovaný SKLOBIT 40 MINERAL G 200 S40</t>
  </si>
  <si>
    <t>92868582</t>
  </si>
  <si>
    <t>naip*1,15</t>
  </si>
  <si>
    <t>72</t>
  </si>
  <si>
    <t>711113115</t>
  </si>
  <si>
    <t>Izolace proti  vlhkosti na vodorovné ploše za studena těsnicí stěrkou dvojnásobná</t>
  </si>
  <si>
    <t>-241805274</t>
  </si>
  <si>
    <t>p21+p22</t>
  </si>
  <si>
    <t>"vytažení"</t>
  </si>
  <si>
    <t>"1,01"((1,55+1,2)*2-0,9-0,6*2)*0,15</t>
  </si>
  <si>
    <t>"1,04"((4,0+3,34+0,99)*2-0,7)*0,15</t>
  </si>
  <si>
    <t>"1,07"((1,125+2,15)*2-0,6)*0,15</t>
  </si>
  <si>
    <t>"1,08"((0,9+1,6)*2-0,7)*0,15</t>
  </si>
  <si>
    <t>"1,09"((0,9+0,96)*2-0,6)*0,15</t>
  </si>
  <si>
    <t>"1,10"((2,11+1,14)*2-0,6)*0,15</t>
  </si>
  <si>
    <t>73</t>
  </si>
  <si>
    <t>711113125</t>
  </si>
  <si>
    <t>Izolace proti vlhkosti na svislé ploše za studena hydroizolační stěrkou dojnásobná</t>
  </si>
  <si>
    <t>-159009135</t>
  </si>
  <si>
    <t>74</t>
  </si>
  <si>
    <t>711791183</t>
  </si>
  <si>
    <t xml:space="preserve">Izolace proti vodě těsnění vodorovných  spár </t>
  </si>
  <si>
    <t>-605003422</t>
  </si>
  <si>
    <t>"1,01"((1,55+1,2)*2-0,9-0,6*2)</t>
  </si>
  <si>
    <t>"1,04"((4,0+3,34+0,99)*2-0,7)</t>
  </si>
  <si>
    <t>"1,07"((1,125+2,15)*2-0,6)</t>
  </si>
  <si>
    <t>"1,08"((0,9+1,6)*2-0,7)</t>
  </si>
  <si>
    <t>"1,09"((0,9+0,96)*2-0,6)</t>
  </si>
  <si>
    <t>"1,10"((2,11+1,14)*2-0,6)</t>
  </si>
  <si>
    <t>75</t>
  </si>
  <si>
    <t>283552000</t>
  </si>
  <si>
    <t>páska těsnící - ASO-Dichtband-2000D 120 mm x 10 m</t>
  </si>
  <si>
    <t>181609505</t>
  </si>
  <si>
    <t>dicht*1,15</t>
  </si>
  <si>
    <t>76</t>
  </si>
  <si>
    <t>998711203</t>
  </si>
  <si>
    <t>Přesun hmot procentní pro izolace proti vodě, vlhkosti a plynům v objektech v do 60 m</t>
  </si>
  <si>
    <t>%</t>
  </si>
  <si>
    <t>-566403414</t>
  </si>
  <si>
    <t>713</t>
  </si>
  <si>
    <t>Izolace tepelné</t>
  </si>
  <si>
    <t>77</t>
  </si>
  <si>
    <t>7131000</t>
  </si>
  <si>
    <t>protipožární ucpávky</t>
  </si>
  <si>
    <t>komplet</t>
  </si>
  <si>
    <t>1153879377</t>
  </si>
  <si>
    <t>78</t>
  </si>
  <si>
    <t>713111111</t>
  </si>
  <si>
    <t>Montáž izolace tepelné vrchem stropů volně kladenými rohožemi, pásy, dílci, deskami</t>
  </si>
  <si>
    <t>-461769558</t>
  </si>
  <si>
    <t>"c2,2"6,755*6,0-(1,535*0,455+1,845*0,455+1,745*0,95)</t>
  </si>
  <si>
    <t>10,75*3,0+5,055*(2,58+0,245)</t>
  </si>
  <si>
    <t>"strop pod podlahou půdy"160,4</t>
  </si>
  <si>
    <t>Součet</t>
  </si>
  <si>
    <t>79</t>
  </si>
  <si>
    <t>631481570</t>
  </si>
  <si>
    <t>deska minerální izolační střešní tl. 160 mm,λ = 0,039</t>
  </si>
  <si>
    <t>1128011666</t>
  </si>
  <si>
    <t>ti16*1,02</t>
  </si>
  <si>
    <t>80</t>
  </si>
  <si>
    <t>631481570.2</t>
  </si>
  <si>
    <t>deska minerální izolační  tl. 160 mm,λ = 0,039,objemová hmotnost 20-30kg/m3</t>
  </si>
  <si>
    <t>240067998</t>
  </si>
  <si>
    <t>strop16*1,02</t>
  </si>
  <si>
    <t>81</t>
  </si>
  <si>
    <t>713121111</t>
  </si>
  <si>
    <t>Montáž izolace tepelné podlah volně kladenými rohožemi, pásy, dílci, deskami 1 vrstva</t>
  </si>
  <si>
    <t>-1349117660</t>
  </si>
  <si>
    <t>p11+p21+p12</t>
  </si>
  <si>
    <t>"schody"1,55*(0,5+0,3+0,5)</t>
  </si>
  <si>
    <t>82</t>
  </si>
  <si>
    <t>283759280</t>
  </si>
  <si>
    <t>deska z pěnového polystyrenu EPS 200 S 1000 x 500 x 1000 mm</t>
  </si>
  <si>
    <t>517821025</t>
  </si>
  <si>
    <t>"schody"1,55*(0,5*0,1+0,3*0,25+0,5*0,4)*1,02</t>
  </si>
  <si>
    <t>83</t>
  </si>
  <si>
    <t>631509470</t>
  </si>
  <si>
    <t>deska podlahová kročejová minerální tl.50mm,dynam.tuhost s´≤ 16MN/m3</t>
  </si>
  <si>
    <t>1241285906</t>
  </si>
  <si>
    <t>p11*1,02</t>
  </si>
  <si>
    <t>84</t>
  </si>
  <si>
    <t>631509440</t>
  </si>
  <si>
    <t>deska podlahová kročejová minerální tl.25mm,dynam.tuhost s´≤ 16MN/m3</t>
  </si>
  <si>
    <t>1739320563</t>
  </si>
  <si>
    <t>p21*1,02</t>
  </si>
  <si>
    <t>85</t>
  </si>
  <si>
    <t>631509430</t>
  </si>
  <si>
    <t>deska podlahová kročejová minerální tl.20mm,dynam.tuhost s´≤ 16MN/m3</t>
  </si>
  <si>
    <t>-1211055907</t>
  </si>
  <si>
    <t>p12*1,02</t>
  </si>
  <si>
    <t>86</t>
  </si>
  <si>
    <t>713121121</t>
  </si>
  <si>
    <t>Montáž izolace tepelné podlah volně kladenými rohožemi, pásy, dílci, deskami 2 vrstvy</t>
  </si>
  <si>
    <t>-2098023040</t>
  </si>
  <si>
    <t>87</t>
  </si>
  <si>
    <t>283723030</t>
  </si>
  <si>
    <t>deska z pěnového polystyrenu EPS 100 S 1000 x 500 x 40 mm</t>
  </si>
  <si>
    <t>219178929</t>
  </si>
  <si>
    <t>p22*1,02</t>
  </si>
  <si>
    <t>88</t>
  </si>
  <si>
    <t>283756730</t>
  </si>
  <si>
    <t>deska pro kročejový útlum EPS 4000- 1000x500x30 mm,dynam.tuhost s´≤ 16MN/m3</t>
  </si>
  <si>
    <t>1686021461</t>
  </si>
  <si>
    <t>89</t>
  </si>
  <si>
    <t>713121211</t>
  </si>
  <si>
    <t>Montáž izolace tepelné podlah volně kladenými okrajovými pásky</t>
  </si>
  <si>
    <t>610490626</t>
  </si>
  <si>
    <t>"1,01"((7,83+2,08+0,3)*2-1,55)-(1,15+0,8*2+0,7*2)</t>
  </si>
  <si>
    <t>"1,01"1,55+2*1,2+2*0,075-0,9-0,6*2</t>
  </si>
  <si>
    <t>"schody"0,9*2+0,46*2</t>
  </si>
  <si>
    <t>"1,02"(1,25+2,11)*2-0,7</t>
  </si>
  <si>
    <t>"1,03"(4,115+4,135+0,535+0,4)*2-0,8</t>
  </si>
  <si>
    <t>"1,04"(4,0+3,34+0,99)*2-0,7</t>
  </si>
  <si>
    <t>"1,05"(3,975+2,77+0,535)*2-0,8</t>
  </si>
  <si>
    <t>"1,06"(6,29+8,86+0,535+0,25*2+0,65+1,705+0,765)*2-1,15</t>
  </si>
  <si>
    <t>"1,07"(2,15+1,125)*2-0,6</t>
  </si>
  <si>
    <t>"1,08"(0,9+1,6)*2-0,7</t>
  </si>
  <si>
    <t>"1,09"(0,9+0,96)*2-0,6</t>
  </si>
  <si>
    <t>"1,10"(2,11+1,14)*2-0,6</t>
  </si>
  <si>
    <t>90</t>
  </si>
  <si>
    <t>631402730</t>
  </si>
  <si>
    <t>pásek okrajový  š 80 mm tl.12 mm</t>
  </si>
  <si>
    <t>1790856382</t>
  </si>
  <si>
    <t>okraj*1,02</t>
  </si>
  <si>
    <t>91</t>
  </si>
  <si>
    <t>713151111</t>
  </si>
  <si>
    <t>Montáž izolace tepelné střech šikmých kladené volně mezi krokve rohoží, pásů, desek</t>
  </si>
  <si>
    <t>40462724</t>
  </si>
  <si>
    <t>17,1*4,4</t>
  </si>
  <si>
    <t>6,755*5,25</t>
  </si>
  <si>
    <t>"střešní okna"-0,78*1,6*11</t>
  </si>
  <si>
    <t>92</t>
  </si>
  <si>
    <t>6314815401</t>
  </si>
  <si>
    <t>deska minerální izolační střešní tl. 100 mm,λ = 0,035</t>
  </si>
  <si>
    <t>-1413708181</t>
  </si>
  <si>
    <t>ti100*1,02</t>
  </si>
  <si>
    <t>93</t>
  </si>
  <si>
    <t>713151121</t>
  </si>
  <si>
    <t>Montáž izolace tepelné střech šikmých kladené volně pod krokve rohoží, pásů, desek</t>
  </si>
  <si>
    <t>-1890390620</t>
  </si>
  <si>
    <t>c21+c21h</t>
  </si>
  <si>
    <t>94</t>
  </si>
  <si>
    <t>836820995</t>
  </si>
  <si>
    <t>(c21+c21h)*1,02</t>
  </si>
  <si>
    <t>95</t>
  </si>
  <si>
    <t>7131511411</t>
  </si>
  <si>
    <t>Montáž izolace tepelné střech šikmých parotěsné reflexní tl do 5 mm s navázáním na okolní konstrukce pomocí airstop pásky</t>
  </si>
  <si>
    <t>1419934039</t>
  </si>
  <si>
    <t>c21+c21h+ti16</t>
  </si>
  <si>
    <t>96</t>
  </si>
  <si>
    <t>28329233</t>
  </si>
  <si>
    <t>fólie parotěsná do šikmých střech,sd 0,02m</t>
  </si>
  <si>
    <t>-211967755</t>
  </si>
  <si>
    <t>(c21+c21h+ti16)*1,1</t>
  </si>
  <si>
    <t>97</t>
  </si>
  <si>
    <t>590390470</t>
  </si>
  <si>
    <t>páska lepící AIRSTOP Flex-odhad</t>
  </si>
  <si>
    <t>-149279985</t>
  </si>
  <si>
    <t>98</t>
  </si>
  <si>
    <t>713191132</t>
  </si>
  <si>
    <t>Montáž izolace tepelné podlah, stropů vrchem nebo střech překrytí separační fólií z PE</t>
  </si>
  <si>
    <t>1737365887</t>
  </si>
  <si>
    <t>p11+p21*2+p22*2+p12*2</t>
  </si>
  <si>
    <t>99</t>
  </si>
  <si>
    <t>283231500</t>
  </si>
  <si>
    <t>fólie separační PE bal. 100 m2</t>
  </si>
  <si>
    <t>-1626577760</t>
  </si>
  <si>
    <t>pe*1,1</t>
  </si>
  <si>
    <t>100</t>
  </si>
  <si>
    <t>998713203</t>
  </si>
  <si>
    <t>Přesun hmot procentní pro izolace tepelné v objektech v do 24 m</t>
  </si>
  <si>
    <t>1739520968</t>
  </si>
  <si>
    <t>721</t>
  </si>
  <si>
    <t xml:space="preserve"> Zdravotechnika-vnitřní kanalizace</t>
  </si>
  <si>
    <t>101</t>
  </si>
  <si>
    <t>PN.1</t>
  </si>
  <si>
    <t>Potrubí kanalizační z PP připojovací systém HT DN 32, vč. kolen, redukcí, odboček</t>
  </si>
  <si>
    <t>-1663247402</t>
  </si>
  <si>
    <t>102</t>
  </si>
  <si>
    <t>PN.2</t>
  </si>
  <si>
    <t>Potrubí kanalizační z PP připojovací systém HT DN 40, vč. kolen, redukcí, odboček</t>
  </si>
  <si>
    <t>-279436991</t>
  </si>
  <si>
    <t>103</t>
  </si>
  <si>
    <t>PN.3</t>
  </si>
  <si>
    <t>Potrubí kanalizační z PP připojovací systém HT DN 50, vč. kolen, redukcí, odboček, čistících kusů</t>
  </si>
  <si>
    <t>459567014</t>
  </si>
  <si>
    <t>104</t>
  </si>
  <si>
    <t>PN.4</t>
  </si>
  <si>
    <t>Potrubí kanalizační z PP, systém HT DN 75, vč. kolen, redukcí, odboček, čistících kusů</t>
  </si>
  <si>
    <t>-489405529</t>
  </si>
  <si>
    <t>105</t>
  </si>
  <si>
    <t>PN.5</t>
  </si>
  <si>
    <t>Potrubí kanalizační z PP, systém HT DN 110, vč. kolen, redukcí, odboček, čistících kusů</t>
  </si>
  <si>
    <t>1301710474</t>
  </si>
  <si>
    <t>106</t>
  </si>
  <si>
    <t>PN.6</t>
  </si>
  <si>
    <t>Potrubí kanalizační z PVC, větrací systém HT DN 110</t>
  </si>
  <si>
    <t>570052060</t>
  </si>
  <si>
    <t>107</t>
  </si>
  <si>
    <t>PN.7</t>
  </si>
  <si>
    <t>Zápachová uzávěrka podomítková pro pračku a myčku DN 50</t>
  </si>
  <si>
    <t>33222431</t>
  </si>
  <si>
    <t>108</t>
  </si>
  <si>
    <t>PN.8</t>
  </si>
  <si>
    <t>Zkouška těsnosti potrubí kanalizace vodou do DN 125</t>
  </si>
  <si>
    <t>1455433638</t>
  </si>
  <si>
    <t>109</t>
  </si>
  <si>
    <t>PN.9</t>
  </si>
  <si>
    <t xml:space="preserve">Napojení vnitřní kanalizace na stávající stoupačku </t>
  </si>
  <si>
    <t>kpl</t>
  </si>
  <si>
    <t>1059234349</t>
  </si>
  <si>
    <t>110</t>
  </si>
  <si>
    <t>PN.10</t>
  </si>
  <si>
    <t>Hadice pro odvod kondenzátu</t>
  </si>
  <si>
    <t>-1151971539</t>
  </si>
  <si>
    <t>111</t>
  </si>
  <si>
    <t>PN.11</t>
  </si>
  <si>
    <t xml:space="preserve">Sifon HL21 pro odvod kondenzátu </t>
  </si>
  <si>
    <t>-650071968</t>
  </si>
  <si>
    <t>112</t>
  </si>
  <si>
    <t>PN.12</t>
  </si>
  <si>
    <t>Spojovací, montážní a kompletační materiál</t>
  </si>
  <si>
    <t>soubor</t>
  </si>
  <si>
    <t>31687785</t>
  </si>
  <si>
    <t>113</t>
  </si>
  <si>
    <t>PN.13</t>
  </si>
  <si>
    <t xml:space="preserve">lokální rozebrání střechy pro nový prostup, osazení prostupové tašky a přeložení krytiny, příp. kotvení při průchodu půdním prostorem </t>
  </si>
  <si>
    <t>KPL</t>
  </si>
  <si>
    <t>213002941</t>
  </si>
  <si>
    <t>114</t>
  </si>
  <si>
    <t>PN.14</t>
  </si>
  <si>
    <t>Větrací hlavice HL 810</t>
  </si>
  <si>
    <t>1275166758</t>
  </si>
  <si>
    <t>115</t>
  </si>
  <si>
    <t>PN.15</t>
  </si>
  <si>
    <t>Přesun hmot tonážní pro vnitřní kanalizace v objektech v do 24 m</t>
  </si>
  <si>
    <t>854304406</t>
  </si>
  <si>
    <t>722</t>
  </si>
  <si>
    <t xml:space="preserve"> Zdravotechnika-vnitřní vodovod</t>
  </si>
  <si>
    <t>116</t>
  </si>
  <si>
    <t>PN.16</t>
  </si>
  <si>
    <t>Potrubí vodovodní plastové PE-Xa spoj násuvnou objímkou plastovou D 16x2,2 mm Wirsbo</t>
  </si>
  <si>
    <t>832323241</t>
  </si>
  <si>
    <t>117</t>
  </si>
  <si>
    <t>PN.17</t>
  </si>
  <si>
    <t>Potrubí vodovodní plastové PE-Xa spoj násuvnou objímkou plastovou D 20x2,8 mm Wirsbo</t>
  </si>
  <si>
    <t>1040397038</t>
  </si>
  <si>
    <t>118</t>
  </si>
  <si>
    <t>PN.18</t>
  </si>
  <si>
    <t>Potrubí vodovodní plastové PE-Xa spoj násuvnou objímkou plastovou D 25x3,5 mm Wirsbo</t>
  </si>
  <si>
    <t>-365993726</t>
  </si>
  <si>
    <t>119</t>
  </si>
  <si>
    <t>PN.19</t>
  </si>
  <si>
    <t>Ochrana vodovodního potrubí přilepenými termoizolačními trubicemi z PE tl do 13 mm DN do 22 mm</t>
  </si>
  <si>
    <t>-1211282349</t>
  </si>
  <si>
    <t>120</t>
  </si>
  <si>
    <t>PN.20</t>
  </si>
  <si>
    <t>Ochrana vodovodního potrubí přilepenými termoizolačními trubicemi z PE tl do 13 mm DN do 45 mm</t>
  </si>
  <si>
    <t>-797499070</t>
  </si>
  <si>
    <t>121</t>
  </si>
  <si>
    <t>PN.21</t>
  </si>
  <si>
    <t>Nástěnka závitová plastová PPR PN 20 DN 16 x G 1/2</t>
  </si>
  <si>
    <t>-1739388703</t>
  </si>
  <si>
    <t>122</t>
  </si>
  <si>
    <t>PN.22</t>
  </si>
  <si>
    <t>Nástěnka závitová plastová PPR PN 20 DN 20 x G 1/2</t>
  </si>
  <si>
    <t>265945994</t>
  </si>
  <si>
    <t>123</t>
  </si>
  <si>
    <t>PN.23</t>
  </si>
  <si>
    <t>Ventily plastové PPR přímé DN 25</t>
  </si>
  <si>
    <t>1591446265</t>
  </si>
  <si>
    <t>124</t>
  </si>
  <si>
    <t>PN.24</t>
  </si>
  <si>
    <t>Vodoměr závitový jednovtokový suchoběžný dálkový odečet do 40°C G1/2x110 R80 Qn 2,5 m3/h horizont</t>
  </si>
  <si>
    <t>-1765924076</t>
  </si>
  <si>
    <t>125</t>
  </si>
  <si>
    <t>PN.25</t>
  </si>
  <si>
    <t>Zkouška těsnosti vodovodního potrubí hrdlového nebo přírubového do DN 100</t>
  </si>
  <si>
    <t>-954016943</t>
  </si>
  <si>
    <t>126</t>
  </si>
  <si>
    <t>PN.26</t>
  </si>
  <si>
    <t>Proplach a dezinfekce vodovodního potrubí do DN 80</t>
  </si>
  <si>
    <t>-2057877341</t>
  </si>
  <si>
    <t>127</t>
  </si>
  <si>
    <t>PN.27</t>
  </si>
  <si>
    <t>Rohový ventil RV 1/2"x1/2"</t>
  </si>
  <si>
    <t>1943750659</t>
  </si>
  <si>
    <t>128</t>
  </si>
  <si>
    <t>PN.29</t>
  </si>
  <si>
    <t>Přesun hmot tonážní pro vnitřní vodovod v objektech v do 24 m</t>
  </si>
  <si>
    <t>1260558234</t>
  </si>
  <si>
    <t>723</t>
  </si>
  <si>
    <t xml:space="preserve"> Zdravotechnika-vnitřní plynovod</t>
  </si>
  <si>
    <t>129</t>
  </si>
  <si>
    <t>PN.30</t>
  </si>
  <si>
    <t>Potrubí měděné Cu 22x1,0</t>
  </si>
  <si>
    <t>-1957360429</t>
  </si>
  <si>
    <t>130</t>
  </si>
  <si>
    <t>PN.31</t>
  </si>
  <si>
    <t>Kulový uzávěr přímý PN 5 G 3/4 FF s protipožární armaturou a 2x vnitřním závitem</t>
  </si>
  <si>
    <t>-1565053892</t>
  </si>
  <si>
    <t>131</t>
  </si>
  <si>
    <t>PN.32</t>
  </si>
  <si>
    <t>Kohout kulový přímý G 3/4  do 185°C plnoprůtokový s koulí DADO vnitřní závit těžká řada</t>
  </si>
  <si>
    <t>559875590</t>
  </si>
  <si>
    <t>132</t>
  </si>
  <si>
    <t>PN.33</t>
  </si>
  <si>
    <t>Plynoměr G4 BK</t>
  </si>
  <si>
    <t>71828997</t>
  </si>
  <si>
    <t>133</t>
  </si>
  <si>
    <t>PN.34</t>
  </si>
  <si>
    <t>Ocelová chránička pro průchod přes dělící konstrukce dl. 200-300 mm</t>
  </si>
  <si>
    <t>-820881119</t>
  </si>
  <si>
    <t>134</t>
  </si>
  <si>
    <t>PN.35</t>
  </si>
  <si>
    <t>Zkouška těsnosti plynovodu</t>
  </si>
  <si>
    <t>1530269593</t>
  </si>
  <si>
    <t>135</t>
  </si>
  <si>
    <t>PN.36</t>
  </si>
  <si>
    <t>Přesun hmot tonážní pro vnitřní plynovod v objektech v do 24 m</t>
  </si>
  <si>
    <t>-1615759126</t>
  </si>
  <si>
    <t>725</t>
  </si>
  <si>
    <t xml:space="preserve"> Zdravotechnika-zařizovací předměty</t>
  </si>
  <si>
    <t>136</t>
  </si>
  <si>
    <t>PN.37</t>
  </si>
  <si>
    <t>Klozet keramický závěsný na nosné stěny s hlubokým splachováním odpad vodorovný</t>
  </si>
  <si>
    <t>1152925810</t>
  </si>
  <si>
    <t>137</t>
  </si>
  <si>
    <t>PN.38</t>
  </si>
  <si>
    <t>Bidet závěsný</t>
  </si>
  <si>
    <t>145988230</t>
  </si>
  <si>
    <t>138</t>
  </si>
  <si>
    <t>PN.39</t>
  </si>
  <si>
    <t>Umyvadlo keramické připevněné na stěnu šrouby bílé bez krytu na sifon 500 mm</t>
  </si>
  <si>
    <t>1933899836</t>
  </si>
  <si>
    <t>139</t>
  </si>
  <si>
    <t>PN.40</t>
  </si>
  <si>
    <t>Baterie dřezové nástěnné pákové s otáčivým kulatým ústím a délkou ramínka 200 mm</t>
  </si>
  <si>
    <t>-536975152</t>
  </si>
  <si>
    <t>140</t>
  </si>
  <si>
    <t>PN.41</t>
  </si>
  <si>
    <t>Baterie umyvadlové stojánkové pákové bez výpusti</t>
  </si>
  <si>
    <t>1904113116</t>
  </si>
  <si>
    <t>141</t>
  </si>
  <si>
    <t>PN.42</t>
  </si>
  <si>
    <t>Baterie vanová nástěnná páková s příslušenstvím a pohyblivým držákem</t>
  </si>
  <si>
    <t>2028405502</t>
  </si>
  <si>
    <t>142</t>
  </si>
  <si>
    <t>PN.4211</t>
  </si>
  <si>
    <t xml:space="preserve"> Koupelnová obdelníková vana vč. vanového sifonu a revizních dvířek pod vanou			</t>
  </si>
  <si>
    <t>706589469</t>
  </si>
  <si>
    <t>143</t>
  </si>
  <si>
    <t>PN.4212</t>
  </si>
  <si>
    <t>Montáž zařizovacích předmětů</t>
  </si>
  <si>
    <t>-1751568440</t>
  </si>
  <si>
    <t>144</t>
  </si>
  <si>
    <t>PN.43</t>
  </si>
  <si>
    <t>Přesun hmot tonážní pro zařizovací předměty v objektech v do 24 m</t>
  </si>
  <si>
    <t>-1957267399</t>
  </si>
  <si>
    <t>726</t>
  </si>
  <si>
    <t xml:space="preserve"> Zdravotechnika-předstěnové instalace</t>
  </si>
  <si>
    <t>PN.44</t>
  </si>
  <si>
    <t>Instalační předstěna - klozet závěsný v 1120 mm s ovládáním zepředu do lehkých stěn s kovovou kcí</t>
  </si>
  <si>
    <t>1972332814</t>
  </si>
  <si>
    <t>146</t>
  </si>
  <si>
    <t>PN.441</t>
  </si>
  <si>
    <t>Instalační předstěna - bidet závěsný v 1120 mm s ovládáním zepředu do lehkých stěn s kovovou kcí</t>
  </si>
  <si>
    <t>425971381</t>
  </si>
  <si>
    <t>147</t>
  </si>
  <si>
    <t>PN.45</t>
  </si>
  <si>
    <t>Přesun hmot tonážní pro instalační prefabrikáty v objektech v do 24 m</t>
  </si>
  <si>
    <t>-1801585293</t>
  </si>
  <si>
    <t>731</t>
  </si>
  <si>
    <t xml:space="preserve"> Ústřední vytápění-kotelny</t>
  </si>
  <si>
    <t>148</t>
  </si>
  <si>
    <t>PN.46</t>
  </si>
  <si>
    <t>Kondenzační kotel ocelový závěsný na plyn, min. top. Výkon 4,3 kW s integrovaným zásobníkem TV min. 40l, výkon ohřev TV min. 16 kW</t>
  </si>
  <si>
    <t>1291004359</t>
  </si>
  <si>
    <t>149</t>
  </si>
  <si>
    <t>PN.47</t>
  </si>
  <si>
    <t>Uvedení kotle do provozu revizním technikem</t>
  </si>
  <si>
    <t>934646079</t>
  </si>
  <si>
    <t>150</t>
  </si>
  <si>
    <t>PN.48</t>
  </si>
  <si>
    <t xml:space="preserve">Nucený odtah spalin soustředným potrubím pro kondenzační kotel svislý 80/125 mm přes šikmou střechu, vč. rozebrání střechy pro nový prostup, osazení prostupové tašky a přeložení krytiny, příp. kotvení při průchodu půdním prostorem </t>
  </si>
  <si>
    <t>-894626758</t>
  </si>
  <si>
    <t>151</t>
  </si>
  <si>
    <t>PN.49</t>
  </si>
  <si>
    <t>Prodloužení soustředného potrubí pro kondenzační kotel průměru 80/125 mm</t>
  </si>
  <si>
    <t>-1810482472</t>
  </si>
  <si>
    <t>152</t>
  </si>
  <si>
    <t>PN.50</t>
  </si>
  <si>
    <t>Připojovací adaptér Ø80/125 pro kotle se spalinovým hrdlem Ø60/100</t>
  </si>
  <si>
    <t>1016084244</t>
  </si>
  <si>
    <t>153</t>
  </si>
  <si>
    <t>PN.51</t>
  </si>
  <si>
    <t>Protidešťová stříška Ø 125 mm</t>
  </si>
  <si>
    <t>-1091888243</t>
  </si>
  <si>
    <t>154</t>
  </si>
  <si>
    <t>PN.52</t>
  </si>
  <si>
    <t>Přesun hmot tonážní pro kotelny v objektech v do 6 m</t>
  </si>
  <si>
    <t>822132922</t>
  </si>
  <si>
    <t>733</t>
  </si>
  <si>
    <t xml:space="preserve"> Ústřední vytápění-rozvodné potrubí</t>
  </si>
  <si>
    <t>155</t>
  </si>
  <si>
    <t>PN.53</t>
  </si>
  <si>
    <t>Potrubí měděné měkké spojované měkkým pájením D 15x1</t>
  </si>
  <si>
    <t>-765394231</t>
  </si>
  <si>
    <t>156</t>
  </si>
  <si>
    <t>PN.54</t>
  </si>
  <si>
    <t>Potrubí měděné měkké spojované měkkým pájením D 18x1</t>
  </si>
  <si>
    <t>-607756092</t>
  </si>
  <si>
    <t>157</t>
  </si>
  <si>
    <t>PN.55</t>
  </si>
  <si>
    <t>Zkouška těsnosti potrubí měděné do D 35x1,5</t>
  </si>
  <si>
    <t>1779437666</t>
  </si>
  <si>
    <t>734</t>
  </si>
  <si>
    <t xml:space="preserve"> Ústřední vytápění-armatury</t>
  </si>
  <si>
    <t>158</t>
  </si>
  <si>
    <t>PN.56</t>
  </si>
  <si>
    <t>Přepouštěcí ventil 3/4" (10kPa)</t>
  </si>
  <si>
    <t>2090675057</t>
  </si>
  <si>
    <t>159</t>
  </si>
  <si>
    <t>PN.57</t>
  </si>
  <si>
    <t>Filtr DN 25 PN 16 do 300°C z uhlíkové oceli s vypouštěcí přírubou</t>
  </si>
  <si>
    <t>-460038894</t>
  </si>
  <si>
    <t>160</t>
  </si>
  <si>
    <t>PN.58</t>
  </si>
  <si>
    <t>Ventil závitový odvzdušňovací G 1/2 PN 10 do 120°C otopných těles</t>
  </si>
  <si>
    <t>653685553</t>
  </si>
  <si>
    <t>161</t>
  </si>
  <si>
    <t>PN.59</t>
  </si>
  <si>
    <t>Ventil závitový regulační rohový G 3/8 PN 10 do 120°C s nastavitelnou regulací</t>
  </si>
  <si>
    <t>-1622962896</t>
  </si>
  <si>
    <t>162</t>
  </si>
  <si>
    <t>PN.60</t>
  </si>
  <si>
    <t>Šroubení topenářské rohové G 1/2 PN 16 do 120°C</t>
  </si>
  <si>
    <t>-2144273893</t>
  </si>
  <si>
    <t>163</t>
  </si>
  <si>
    <t>PN.61</t>
  </si>
  <si>
    <t xml:space="preserve">Připojovací šroubení pro VK 1/2"x3/4" rohové </t>
  </si>
  <si>
    <t>-1781535794</t>
  </si>
  <si>
    <t>164</t>
  </si>
  <si>
    <t>PN.62</t>
  </si>
  <si>
    <t>Kohout kulový přímý G 1 PN 42 do 185°C vnitřní závit s vypouštěním</t>
  </si>
  <si>
    <t>394852353</t>
  </si>
  <si>
    <t>735</t>
  </si>
  <si>
    <t xml:space="preserve"> Ústřední vytápění-otopná tělesa</t>
  </si>
  <si>
    <t>165</t>
  </si>
  <si>
    <t>735152211</t>
  </si>
  <si>
    <t xml:space="preserve">Otopné těleso panelové VK 21, 1 přídavná přestupní plocha výška/délka 500/400mm </t>
  </si>
  <si>
    <t>1791512576</t>
  </si>
  <si>
    <t>166</t>
  </si>
  <si>
    <t>735152217</t>
  </si>
  <si>
    <t xml:space="preserve">Otopné těleso panelové VK 21, 1 přídavná přestupní plocha výška/délka 500/800mm </t>
  </si>
  <si>
    <t>41158686</t>
  </si>
  <si>
    <t>167</t>
  </si>
  <si>
    <t>735152453</t>
  </si>
  <si>
    <t xml:space="preserve">Otopné těleso panelové VK 21, 1 přídavná přestupní plocha výška/délka 500/1100 mm </t>
  </si>
  <si>
    <t>-581181770</t>
  </si>
  <si>
    <t>168</t>
  </si>
  <si>
    <t>735164252</t>
  </si>
  <si>
    <t>Otopné těleso trubkové výška/délka 1215/600 mm vč.patrony pro možnost napojení na elektriku</t>
  </si>
  <si>
    <t>-792562164</t>
  </si>
  <si>
    <t>169</t>
  </si>
  <si>
    <t>734261416</t>
  </si>
  <si>
    <t>Adaptér pro měděné trubky R178 (M15) 15</t>
  </si>
  <si>
    <t>1612057284</t>
  </si>
  <si>
    <t>170</t>
  </si>
  <si>
    <t>734261416.1</t>
  </si>
  <si>
    <t>Adaptér pro měděné trubky R178 (M18) 15</t>
  </si>
  <si>
    <t>-2053817031</t>
  </si>
  <si>
    <t>171</t>
  </si>
  <si>
    <t>735164252.1</t>
  </si>
  <si>
    <t>Termostatická hlavice na OT</t>
  </si>
  <si>
    <t>-528607552</t>
  </si>
  <si>
    <t>172</t>
  </si>
  <si>
    <t>735R00001</t>
  </si>
  <si>
    <t>Provozní zkoušky topného zařízení</t>
  </si>
  <si>
    <t>316278791</t>
  </si>
  <si>
    <t>173</t>
  </si>
  <si>
    <t>735R000011</t>
  </si>
  <si>
    <t>Osazení topných těles</t>
  </si>
  <si>
    <t>2024103301</t>
  </si>
  <si>
    <t>174</t>
  </si>
  <si>
    <t>998735103</t>
  </si>
  <si>
    <t>Přesun hmot tonážní pro otopná tělesa v objektech v do 24 m</t>
  </si>
  <si>
    <t>84583984</t>
  </si>
  <si>
    <t>741</t>
  </si>
  <si>
    <t xml:space="preserve"> Elektroinstalace-silnoproud</t>
  </si>
  <si>
    <t>175</t>
  </si>
  <si>
    <t>741110062</t>
  </si>
  <si>
    <t>Montáž trubka plastová ohebná D přes 23 do 35 mm uložená pod omítku</t>
  </si>
  <si>
    <t>1978576584</t>
  </si>
  <si>
    <t>176</t>
  </si>
  <si>
    <t>345710610</t>
  </si>
  <si>
    <t xml:space="preserve">trubka elektroinstalační ohebná </t>
  </si>
  <si>
    <t>1304684969</t>
  </si>
  <si>
    <t>177</t>
  </si>
  <si>
    <t>741120001</t>
  </si>
  <si>
    <t>Montáž vodič Cu izolovaný plný a laněný žíla 0,35-6 mm2 pod omítku (CY)</t>
  </si>
  <si>
    <t>-1915032099</t>
  </si>
  <si>
    <t>178</t>
  </si>
  <si>
    <t>341408250</t>
  </si>
  <si>
    <t>vodič silový s Cu jádrem CY H07 V-U 4 mm2</t>
  </si>
  <si>
    <t>-631089077</t>
  </si>
  <si>
    <t>179</t>
  </si>
  <si>
    <t>741122015</t>
  </si>
  <si>
    <t>Montáž kabel Cu bez ukončení uložený pod omítku plný kulatý 3x1,5 mm2 (CYKY)</t>
  </si>
  <si>
    <t>2142206485</t>
  </si>
  <si>
    <t>180</t>
  </si>
  <si>
    <t>341110300</t>
  </si>
  <si>
    <t>kabel silový s Cu jádrem CYKY 3x1,5 mm2</t>
  </si>
  <si>
    <t>-774122481</t>
  </si>
  <si>
    <t>181</t>
  </si>
  <si>
    <t>741122016</t>
  </si>
  <si>
    <t>Montáž kabel Cu bez ukončení uložený pod omítku plný kulatý 3x2,5 až 6 mm2 (CYKY)</t>
  </si>
  <si>
    <t>1029943588</t>
  </si>
  <si>
    <t>182</t>
  </si>
  <si>
    <t>341110360</t>
  </si>
  <si>
    <t>kabel silový s Cu jádrem CYKY 3x2,5 mm2</t>
  </si>
  <si>
    <t>229036000</t>
  </si>
  <si>
    <t>183</t>
  </si>
  <si>
    <t>741122031</t>
  </si>
  <si>
    <t>Montáž kabel Cu bez ukončení uložený pod omítku plný kulatý 5x1,5 až 2,5 mm2 (CYKY)</t>
  </si>
  <si>
    <t>-1857809097</t>
  </si>
  <si>
    <t>184</t>
  </si>
  <si>
    <t>341110900</t>
  </si>
  <si>
    <t>kabel silový s Cu jádrem CYKY 5x1,5 mm2</t>
  </si>
  <si>
    <t>490329873</t>
  </si>
  <si>
    <t>185</t>
  </si>
  <si>
    <t>341110940</t>
  </si>
  <si>
    <t>kabel silový s Cu jádrem CYKY 5x2,5 mm2</t>
  </si>
  <si>
    <t>1190319498</t>
  </si>
  <si>
    <t>186</t>
  </si>
  <si>
    <t>741124733</t>
  </si>
  <si>
    <t>Montáž kabel Cu stíněný ovládací žíly 2 až 19x1 mm2 uložený pevně (JYTY)</t>
  </si>
  <si>
    <t>-1575595461</t>
  </si>
  <si>
    <t>187</t>
  </si>
  <si>
    <t>341215540</t>
  </si>
  <si>
    <t>kabel sdělovací JYTY Al laminovanou fólií 4x1 mm</t>
  </si>
  <si>
    <t>1789346455</t>
  </si>
  <si>
    <t>188</t>
  </si>
  <si>
    <t>741210001</t>
  </si>
  <si>
    <t>Montáž rozvodnice oceloplechová nebo plastová běžná do 20 kg</t>
  </si>
  <si>
    <t>-1250970988</t>
  </si>
  <si>
    <t>189</t>
  </si>
  <si>
    <t>357131355</t>
  </si>
  <si>
    <t>rozvodnice na povrch, neprůhledné dveře 4x12 modulů</t>
  </si>
  <si>
    <t>-448752302</t>
  </si>
  <si>
    <t>190</t>
  </si>
  <si>
    <t>741231001</t>
  </si>
  <si>
    <t>Montáž svorkovnice do rozvaděčů - řadová vodič do 2,5 mm2 se zapojením vodičů</t>
  </si>
  <si>
    <t>-843590774</t>
  </si>
  <si>
    <t>191</t>
  </si>
  <si>
    <t>345626930</t>
  </si>
  <si>
    <t>svorkovnice KOPOS krabicová bezšroubová TYP017, 400 V, 2 vstupy, 2,5 mm2, 24 A</t>
  </si>
  <si>
    <t>-809699258</t>
  </si>
  <si>
    <t>192</t>
  </si>
  <si>
    <t>741231013</t>
  </si>
  <si>
    <t>Montáž svorkovnice</t>
  </si>
  <si>
    <t>1865082495</t>
  </si>
  <si>
    <t>193</t>
  </si>
  <si>
    <t>345626900</t>
  </si>
  <si>
    <t>svorkovnice krabicová KOPOS S-66 400 V</t>
  </si>
  <si>
    <t>-703124534</t>
  </si>
  <si>
    <t>194</t>
  </si>
  <si>
    <t>741310001</t>
  </si>
  <si>
    <t>Montáž vypínač nástěnný 1-jednopólový prostředí normální</t>
  </si>
  <si>
    <t>1042545538</t>
  </si>
  <si>
    <t>195</t>
  </si>
  <si>
    <t>345355150</t>
  </si>
  <si>
    <t>spínač jednopólový 10A Tango bílý, slonová kost</t>
  </si>
  <si>
    <t>-483518487</t>
  </si>
  <si>
    <t>196</t>
  </si>
  <si>
    <t>741310001.1</t>
  </si>
  <si>
    <t>Montáž vypínač ř.5 prostředí normální</t>
  </si>
  <si>
    <t>-1429509984</t>
  </si>
  <si>
    <t>197</t>
  </si>
  <si>
    <t>345355150.1</t>
  </si>
  <si>
    <t>spínač střídavý ř.5 10A Tango bílý, slonová kost</t>
  </si>
  <si>
    <t>-1745714036</t>
  </si>
  <si>
    <t>198</t>
  </si>
  <si>
    <t>741310003</t>
  </si>
  <si>
    <t>Montáž nástěnný vypínač střídavý + spínač 6+6/1(1/0) prostředí normální</t>
  </si>
  <si>
    <t>1487657597</t>
  </si>
  <si>
    <t>199</t>
  </si>
  <si>
    <t>345355155</t>
  </si>
  <si>
    <t>Vypínač střídavý + spínač 6+6/0(1/0) 10A Tango bílý, slonová kost</t>
  </si>
  <si>
    <t>2116779232</t>
  </si>
  <si>
    <t>200</t>
  </si>
  <si>
    <t>741310022</t>
  </si>
  <si>
    <t>Montáž přepínač nástěnný 6-střídavý prostředí normální</t>
  </si>
  <si>
    <t>522000835</t>
  </si>
  <si>
    <t>201</t>
  </si>
  <si>
    <t>345355560</t>
  </si>
  <si>
    <t>přepínač střídavý řazení 6 10A Tango ostatní barvy</t>
  </si>
  <si>
    <t>-433186266</t>
  </si>
  <si>
    <t>202</t>
  </si>
  <si>
    <t>741310025</t>
  </si>
  <si>
    <t>Montáž přepínač nástěnný 7-křížový prostředí normální</t>
  </si>
  <si>
    <t>1268693854</t>
  </si>
  <si>
    <t>203</t>
  </si>
  <si>
    <t>345357130</t>
  </si>
  <si>
    <t>přepínač křížový řazení 7 10A Tango bílý, slonová kost</t>
  </si>
  <si>
    <t>1504560004</t>
  </si>
  <si>
    <t>204</t>
  </si>
  <si>
    <t>741313002</t>
  </si>
  <si>
    <t>Montáž zásuvka (polo)zapuštěná bezšroubové připojení 2P+PE dvojí zapojení - průběžná</t>
  </si>
  <si>
    <t>851462947</t>
  </si>
  <si>
    <t>205</t>
  </si>
  <si>
    <t>345551030</t>
  </si>
  <si>
    <t>zásuvka 1násobná 16A Tango bílý, slonová kost</t>
  </si>
  <si>
    <t>-1632421336</t>
  </si>
  <si>
    <t>206</t>
  </si>
  <si>
    <t>741313004</t>
  </si>
  <si>
    <t>Montáž zásuvka (polo)zapuštěná bezšroubové připojení 2x(2P+PE) dvojnásobná šikmá</t>
  </si>
  <si>
    <t>565587522</t>
  </si>
  <si>
    <t>207</t>
  </si>
  <si>
    <t>345551230</t>
  </si>
  <si>
    <t>zásuvka 2násobná 16A Tango bílá, slonová kost</t>
  </si>
  <si>
    <t>574532108</t>
  </si>
  <si>
    <t>208</t>
  </si>
  <si>
    <t>741320103</t>
  </si>
  <si>
    <t>Montáž jistič jednopólový nn do 25 A s krytem</t>
  </si>
  <si>
    <t>2146829648</t>
  </si>
  <si>
    <t>209</t>
  </si>
  <si>
    <t>358221070</t>
  </si>
  <si>
    <t>jistič 1pólový-charakteristika B LPN (LSN) 6B/1</t>
  </si>
  <si>
    <t>-2094285514</t>
  </si>
  <si>
    <t>210</t>
  </si>
  <si>
    <t>358221090</t>
  </si>
  <si>
    <t>jistič 1pólový-charakteristika B LPN (LSN) 10B/1</t>
  </si>
  <si>
    <t>1740339377</t>
  </si>
  <si>
    <t>211</t>
  </si>
  <si>
    <t>358221110</t>
  </si>
  <si>
    <t>jistič 1pólový-charakteristika B LPN (LSN) 16B/1</t>
  </si>
  <si>
    <t>597396673</t>
  </si>
  <si>
    <t>212</t>
  </si>
  <si>
    <t>741320163</t>
  </si>
  <si>
    <t>Montáž jistič třípólový nn do 25 A s krytem</t>
  </si>
  <si>
    <t>1420836730</t>
  </si>
  <si>
    <t>213</t>
  </si>
  <si>
    <t>358224010</t>
  </si>
  <si>
    <t>jistič 3pólový-charakteristika B LPN (LSN) 16B/3</t>
  </si>
  <si>
    <t>1589811088</t>
  </si>
  <si>
    <t>214</t>
  </si>
  <si>
    <t>741321042</t>
  </si>
  <si>
    <t>Montáž proudových chráničů čtyřpólových nn do 63 A s krytem</t>
  </si>
  <si>
    <t>652988180</t>
  </si>
  <si>
    <t>215</t>
  </si>
  <si>
    <t>358892120</t>
  </si>
  <si>
    <t>chránič proudový 4pólový OFI 40/4/030 typ AC</t>
  </si>
  <si>
    <t>472682157</t>
  </si>
  <si>
    <t>216</t>
  </si>
  <si>
    <t>74132R100</t>
  </si>
  <si>
    <t>Montáž jistič - proudový chránič</t>
  </si>
  <si>
    <t>-383511798</t>
  </si>
  <si>
    <t>217</t>
  </si>
  <si>
    <t>348M00001</t>
  </si>
  <si>
    <t>Kombinace Jistič-proudový chránič 2P/10A/B/0,03A</t>
  </si>
  <si>
    <t>-1505659408</t>
  </si>
  <si>
    <t>218</t>
  </si>
  <si>
    <t>741370002</t>
  </si>
  <si>
    <t>Montáž svítidlo žárovkové bytové stropní přisazené 1 zdroj se sklem</t>
  </si>
  <si>
    <t>-1241434444</t>
  </si>
  <si>
    <t>219</t>
  </si>
  <si>
    <t>348144050</t>
  </si>
  <si>
    <t xml:space="preserve">svítidlo bytové stropní přisazené </t>
  </si>
  <si>
    <t>753135125</t>
  </si>
  <si>
    <t>220</t>
  </si>
  <si>
    <t>741370032</t>
  </si>
  <si>
    <t>Montáž svítidlo žárovkové bytové nástěnné přisazené 1 zdroj se sklem</t>
  </si>
  <si>
    <t>1986878959</t>
  </si>
  <si>
    <t>221</t>
  </si>
  <si>
    <t>348121100</t>
  </si>
  <si>
    <t>svítidlo nástěnné</t>
  </si>
  <si>
    <t>627732618</t>
  </si>
  <si>
    <t>222</t>
  </si>
  <si>
    <t>741810001</t>
  </si>
  <si>
    <t>Revize elektroinstalace</t>
  </si>
  <si>
    <t>1683571759</t>
  </si>
  <si>
    <t>223</t>
  </si>
  <si>
    <t>741R00001</t>
  </si>
  <si>
    <t>Hlavní ochranná přípojnice</t>
  </si>
  <si>
    <t>-1943549138</t>
  </si>
  <si>
    <t>224</t>
  </si>
  <si>
    <t>741R00002</t>
  </si>
  <si>
    <t xml:space="preserve">Zvonkové tlačítko </t>
  </si>
  <si>
    <t>-1911826252</t>
  </si>
  <si>
    <t>225</t>
  </si>
  <si>
    <t>741R00003</t>
  </si>
  <si>
    <t>Hlavní vypínač IS 32A</t>
  </si>
  <si>
    <t>1701529763</t>
  </si>
  <si>
    <t>226</t>
  </si>
  <si>
    <t>741R00004</t>
  </si>
  <si>
    <t>Kombinovaný svodič přepětí T1+T2  pro TN-C</t>
  </si>
  <si>
    <t>957985319</t>
  </si>
  <si>
    <t>227</t>
  </si>
  <si>
    <t>741R00005</t>
  </si>
  <si>
    <t>Zvonkový transformátor bezpečnostní</t>
  </si>
  <si>
    <t>836442833</t>
  </si>
  <si>
    <t>228</t>
  </si>
  <si>
    <t>741R00005.1</t>
  </si>
  <si>
    <t>Zvonkový do rozvaděče na DIN lištu</t>
  </si>
  <si>
    <t>-1893401512</t>
  </si>
  <si>
    <t>229</t>
  </si>
  <si>
    <t>741R00006</t>
  </si>
  <si>
    <t>Vnitřní telefon interkomu (domácí telefon)</t>
  </si>
  <si>
    <t>-1092067042</t>
  </si>
  <si>
    <t>230</t>
  </si>
  <si>
    <t>998741103</t>
  </si>
  <si>
    <t>Přesun hmot tonážní pro silnoproud v objektech v do 24 m</t>
  </si>
  <si>
    <t>-1705990274</t>
  </si>
  <si>
    <t>742</t>
  </si>
  <si>
    <t xml:space="preserve"> Elektroinstalace-slaboproud</t>
  </si>
  <si>
    <t>231</t>
  </si>
  <si>
    <t>742121001</t>
  </si>
  <si>
    <t>Montáž kabelů koaxilních</t>
  </si>
  <si>
    <t>-1135814266</t>
  </si>
  <si>
    <t>232</t>
  </si>
  <si>
    <t>341431525</t>
  </si>
  <si>
    <t>kabel koaxiální Belden H125 Cu</t>
  </si>
  <si>
    <t>-403133950</t>
  </si>
  <si>
    <t>233</t>
  </si>
  <si>
    <t>742210123</t>
  </si>
  <si>
    <t>Montáž kouřového hlásiče lineárního infračerveného přijímač - vysílač</t>
  </si>
  <si>
    <t>2040606319</t>
  </si>
  <si>
    <t>234</t>
  </si>
  <si>
    <t>349M00001</t>
  </si>
  <si>
    <t>autonomní hlásič s optickou detekcí kouře</t>
  </si>
  <si>
    <t>-984044593</t>
  </si>
  <si>
    <t>235</t>
  </si>
  <si>
    <t>742330041</t>
  </si>
  <si>
    <t>Montáž datové jednozásuvky</t>
  </si>
  <si>
    <t>172007599</t>
  </si>
  <si>
    <t>236</t>
  </si>
  <si>
    <t>374512430</t>
  </si>
  <si>
    <t>zásuvka data 1xRJ45/RJ11 Tango bílý, slonová kost</t>
  </si>
  <si>
    <t>-62630151</t>
  </si>
  <si>
    <t>237</t>
  </si>
  <si>
    <t>742420121</t>
  </si>
  <si>
    <t>Montáž televizní zásuvky koncové nebo průběžné</t>
  </si>
  <si>
    <t>-151631479</t>
  </si>
  <si>
    <t>238</t>
  </si>
  <si>
    <t>374512230</t>
  </si>
  <si>
    <t>zásuvka tv+r+sat Tango bílý, slonová kost</t>
  </si>
  <si>
    <t>-1915565704</t>
  </si>
  <si>
    <t>239</t>
  </si>
  <si>
    <t>742R00001</t>
  </si>
  <si>
    <t>D+M drátový termostat</t>
  </si>
  <si>
    <t>1975098512</t>
  </si>
  <si>
    <t>240</t>
  </si>
  <si>
    <t>742R00003</t>
  </si>
  <si>
    <t>D+M datový kabel SYKYFY 3x2x0,5</t>
  </si>
  <si>
    <t>-605116432</t>
  </si>
  <si>
    <t>241</t>
  </si>
  <si>
    <t>742R00004</t>
  </si>
  <si>
    <t>D+M zvonkový drát 2x0,8</t>
  </si>
  <si>
    <t>-1789092765</t>
  </si>
  <si>
    <t>242</t>
  </si>
  <si>
    <t>998742103</t>
  </si>
  <si>
    <t>Přesun hmot tonážní pro slaboproud v objektech v do 24 m</t>
  </si>
  <si>
    <t>283553600</t>
  </si>
  <si>
    <t>751</t>
  </si>
  <si>
    <t xml:space="preserve"> Vzduchotechnika</t>
  </si>
  <si>
    <t>243</t>
  </si>
  <si>
    <t>PN.63</t>
  </si>
  <si>
    <t>Mtž vent ax střtl potrubního základního D do 300 mm</t>
  </si>
  <si>
    <t>-383914584</t>
  </si>
  <si>
    <t>244</t>
  </si>
  <si>
    <t>axiální ventilátor (např. silent 100 Design CRZ)</t>
  </si>
  <si>
    <t>2098306010</t>
  </si>
  <si>
    <t>245</t>
  </si>
  <si>
    <t>PN.64</t>
  </si>
  <si>
    <t>Vzduchotechnické potrubí pozink kruhové spirálně vinuté D do 200 mm</t>
  </si>
  <si>
    <t>-1054090036</t>
  </si>
  <si>
    <t>246</t>
  </si>
  <si>
    <t>PN.65</t>
  </si>
  <si>
    <t>Potrubní izolace z minerální vaty tl.20mm</t>
  </si>
  <si>
    <t>-1297665257</t>
  </si>
  <si>
    <t>247</t>
  </si>
  <si>
    <t>PN.66</t>
  </si>
  <si>
    <t>Mtž oblouku do plech potrubí kruh s přírubou D do 200 mm</t>
  </si>
  <si>
    <t>-818470733</t>
  </si>
  <si>
    <t>248</t>
  </si>
  <si>
    <t>tvarovka OS 90 100mm</t>
  </si>
  <si>
    <t>552402327</t>
  </si>
  <si>
    <t>249</t>
  </si>
  <si>
    <t>Kondenzační jímka 100mm</t>
  </si>
  <si>
    <t>-1412361386</t>
  </si>
  <si>
    <t>250</t>
  </si>
  <si>
    <t>Kondenzační jímka 160mm</t>
  </si>
  <si>
    <t>1837361024</t>
  </si>
  <si>
    <t>251</t>
  </si>
  <si>
    <t>PN.67</t>
  </si>
  <si>
    <t>Mtž protidešťové stříšky plech potrubí kruhové s přírubou D do 200 mm</t>
  </si>
  <si>
    <t>-568510626</t>
  </si>
  <si>
    <t>252</t>
  </si>
  <si>
    <t>protidešťová PVC stříška DN 100</t>
  </si>
  <si>
    <t>-1660852722</t>
  </si>
  <si>
    <t>253</t>
  </si>
  <si>
    <t>protidešťová PVC stříška DN 160</t>
  </si>
  <si>
    <t>-1390107521</t>
  </si>
  <si>
    <t>254</t>
  </si>
  <si>
    <t>PVC potrubí odolbé proti UV záření DN 100</t>
  </si>
  <si>
    <t>1993217877</t>
  </si>
  <si>
    <t>255</t>
  </si>
  <si>
    <t>PVC potrubí odolbé proti UV záření DN 160</t>
  </si>
  <si>
    <t>-395591922</t>
  </si>
  <si>
    <t>256</t>
  </si>
  <si>
    <t>PN.68</t>
  </si>
  <si>
    <t>Mtž potrubí ohebného neizol z Al laminátové hadice D do 200 mm</t>
  </si>
  <si>
    <t>-1173654804</t>
  </si>
  <si>
    <t>257</t>
  </si>
  <si>
    <t>vzduchotechnické potrubí typu SONO 100</t>
  </si>
  <si>
    <t>185925977</t>
  </si>
  <si>
    <t>258</t>
  </si>
  <si>
    <t>PN.69</t>
  </si>
  <si>
    <t>Spojovací a kompletační materiál</t>
  </si>
  <si>
    <t>-1532123716</t>
  </si>
  <si>
    <t>259</t>
  </si>
  <si>
    <t>PN.70</t>
  </si>
  <si>
    <t>D+M koncový kryt s odvodem kondenzátu na tvarovky DN 100</t>
  </si>
  <si>
    <t>1313604604</t>
  </si>
  <si>
    <t>260</t>
  </si>
  <si>
    <t>PN.71</t>
  </si>
  <si>
    <t>D+M plastová průchodka šikmou střechou DN 160</t>
  </si>
  <si>
    <t>-133305740</t>
  </si>
  <si>
    <t>261</t>
  </si>
  <si>
    <t>PN.72</t>
  </si>
  <si>
    <t>D+M plastová průchodka šikmou střechou DN 100</t>
  </si>
  <si>
    <t>1193284987</t>
  </si>
  <si>
    <t>262</t>
  </si>
  <si>
    <t>1964654987</t>
  </si>
  <si>
    <t>263</t>
  </si>
  <si>
    <t>PN.73</t>
  </si>
  <si>
    <t>Přesun hmot tonážní pro vzduchotechniku v objektech v do 24 m</t>
  </si>
  <si>
    <t>-1852470653</t>
  </si>
  <si>
    <t>762</t>
  </si>
  <si>
    <t>Konstrukce tesařské</t>
  </si>
  <si>
    <t>264</t>
  </si>
  <si>
    <t>762081410</t>
  </si>
  <si>
    <t>Vícestranné hoblování hraněného řeziva na staveništi</t>
  </si>
  <si>
    <t>-2002402145</t>
  </si>
  <si>
    <t>"sloupky"0,15*4*(2,38*5+2,6*4)</t>
  </si>
  <si>
    <t>265</t>
  </si>
  <si>
    <t>762085103</t>
  </si>
  <si>
    <t>Montáž kotevních želez, příložek, patek nebo táhel</t>
  </si>
  <si>
    <t>-1615248402</t>
  </si>
  <si>
    <t>266</t>
  </si>
  <si>
    <t>2415999</t>
  </si>
  <si>
    <t>jednostranný BULLDOG d=95mm</t>
  </si>
  <si>
    <t>-110052307</t>
  </si>
  <si>
    <t>"detail1"3*6</t>
  </si>
  <si>
    <t>"detai 2"2*3</t>
  </si>
  <si>
    <t>"detai 5"1*5</t>
  </si>
  <si>
    <t>267</t>
  </si>
  <si>
    <t>24159991</t>
  </si>
  <si>
    <t>jednostranný BULLDOG d=75mm</t>
  </si>
  <si>
    <t>1730970706</t>
  </si>
  <si>
    <t>"detail 13"3*4</t>
  </si>
  <si>
    <t>"detai 15"1*4</t>
  </si>
  <si>
    <t>268</t>
  </si>
  <si>
    <t>762085111</t>
  </si>
  <si>
    <t>Montáž svorníků nebo šroubů délky do 150 mm</t>
  </si>
  <si>
    <t>-1082674870</t>
  </si>
  <si>
    <t>269</t>
  </si>
  <si>
    <t>30925112.1</t>
  </si>
  <si>
    <t>svorník M16 x 100mm,pozinkovaný</t>
  </si>
  <si>
    <t>-1746047491</t>
  </si>
  <si>
    <t>"detail 12"2*2</t>
  </si>
  <si>
    <t>"detail 16"10*4</t>
  </si>
  <si>
    <t>270</t>
  </si>
  <si>
    <t>762085112</t>
  </si>
  <si>
    <t>Montáž svorníků nebo šroubů délky do 300 mm</t>
  </si>
  <si>
    <t>-1593339938</t>
  </si>
  <si>
    <t>6+9+71+23</t>
  </si>
  <si>
    <t>271</t>
  </si>
  <si>
    <t>30925111</t>
  </si>
  <si>
    <t>svorník M12 x200mm,pozinkovaný</t>
  </si>
  <si>
    <t>-363488819</t>
  </si>
  <si>
    <t>"detail 13"3*2</t>
  </si>
  <si>
    <t>272</t>
  </si>
  <si>
    <t>30925116</t>
  </si>
  <si>
    <t>svorník M12 x300mm,pozinkovaný</t>
  </si>
  <si>
    <t>165420005</t>
  </si>
  <si>
    <t>"detail 14"1*1</t>
  </si>
  <si>
    <t>"detail 15"1*2</t>
  </si>
  <si>
    <t>273</t>
  </si>
  <si>
    <t>30925115</t>
  </si>
  <si>
    <t>svorník M16 x200mm,pozinkovaný</t>
  </si>
  <si>
    <t>-497215364</t>
  </si>
  <si>
    <t>"detail 1"3*6</t>
  </si>
  <si>
    <t>"detail 2"2*3</t>
  </si>
  <si>
    <t>"detail 5"1*5</t>
  </si>
  <si>
    <t>"detail 6"15*2</t>
  </si>
  <si>
    <t>"detail 16"10*1</t>
  </si>
  <si>
    <t>274</t>
  </si>
  <si>
    <t>30925115.1</t>
  </si>
  <si>
    <t>svorník M16 x300mm,pozinkovaný</t>
  </si>
  <si>
    <t>931141903</t>
  </si>
  <si>
    <t>"detail 1"3*1</t>
  </si>
  <si>
    <t>"detail 2"2*1</t>
  </si>
  <si>
    <t>"detail 5"1*1</t>
  </si>
  <si>
    <t>"detail 6"15*1</t>
  </si>
  <si>
    <t>"detail 8"2*1</t>
  </si>
  <si>
    <t>275</t>
  </si>
  <si>
    <t>762215811</t>
  </si>
  <si>
    <t>Demontáž schodiště žebříkového z prken š do 1,0 m</t>
  </si>
  <si>
    <t>-1730310562</t>
  </si>
  <si>
    <t>"h"3,0</t>
  </si>
  <si>
    <t>276</t>
  </si>
  <si>
    <t>762331811</t>
  </si>
  <si>
    <t>Demontáž vázaných kcí krovů z hranolů průřezové plochy do 120 cm2</t>
  </si>
  <si>
    <t>1629181512</t>
  </si>
  <si>
    <t>"c-kleštiny 75x150"6,0*4+7,0*4</t>
  </si>
  <si>
    <t>"e-pásky 90x130"1,4*(11+2)</t>
  </si>
  <si>
    <t>"g"2,5*4</t>
  </si>
  <si>
    <t>277</t>
  </si>
  <si>
    <t>762331812</t>
  </si>
  <si>
    <t>Demontáž vázaných kcí krovů z hranolů průřezové plochy do 224 cm2</t>
  </si>
  <si>
    <t>-1712250688</t>
  </si>
  <si>
    <t>"g-trám 100x150"4,5</t>
  </si>
  <si>
    <t>278</t>
  </si>
  <si>
    <t>762331813</t>
  </si>
  <si>
    <t>Demontáž vázaných kcí krovů z hranolů průřezové plochy do 288 cm2</t>
  </si>
  <si>
    <t>162860659</t>
  </si>
  <si>
    <t>"g -sloupky 150x150" 2,6*2+2,2*4</t>
  </si>
  <si>
    <t>"d-vzpěry 140x170"3,5*4+4,0*2</t>
  </si>
  <si>
    <t>279</t>
  </si>
  <si>
    <t>762331814</t>
  </si>
  <si>
    <t>Demontáž vázaných kcí krovů z hranolů průřezové plochy do 450 cm2</t>
  </si>
  <si>
    <t>-911458296</t>
  </si>
  <si>
    <t>"f vaznice 160x190"4,5</t>
  </si>
  <si>
    <t>280</t>
  </si>
  <si>
    <t>762331931</t>
  </si>
  <si>
    <t>Vyřezání části střešní vazby průřezové plochy řeziva do 288 cm2 délky do 3 m</t>
  </si>
  <si>
    <t>406758782</t>
  </si>
  <si>
    <t>"sloupky"0,4*8</t>
  </si>
  <si>
    <t>281</t>
  </si>
  <si>
    <t>762332131</t>
  </si>
  <si>
    <t>Montáž vázaných kcí krovů pravidelných z hraněného řeziva průřezové plochy do 120 cm2</t>
  </si>
  <si>
    <t>1562050837</t>
  </si>
  <si>
    <t>"kleštiny"3,0*11+1,7*2+6,2*24</t>
  </si>
  <si>
    <t>282</t>
  </si>
  <si>
    <t>605120010</t>
  </si>
  <si>
    <t>řezivo jehličnaté hranol jakost I do 120 cm2</t>
  </si>
  <si>
    <t>-77209534</t>
  </si>
  <si>
    <t>f60x180*0,06*0,18*1,1</t>
  </si>
  <si>
    <t>283</t>
  </si>
  <si>
    <t>762332132</t>
  </si>
  <si>
    <t>Montáž vázaných kcí krovů pravidelných z hraněného řeziva průřezové plochy do 224 cm2</t>
  </si>
  <si>
    <t>427667917</t>
  </si>
  <si>
    <t>"vložka"0,18*11</t>
  </si>
  <si>
    <t>"sloupek"3,1*2</t>
  </si>
  <si>
    <t>284</t>
  </si>
  <si>
    <t>605120110</t>
  </si>
  <si>
    <t>řezivo jehličnaté hranol jakost I nad 120 cm2</t>
  </si>
  <si>
    <t>1796465153</t>
  </si>
  <si>
    <t>f130x150*0,13*0,15*1,1</t>
  </si>
  <si>
    <t>f120x120*0,12*0,12*1,1</t>
  </si>
  <si>
    <t>285</t>
  </si>
  <si>
    <t>762332933</t>
  </si>
  <si>
    <t>Montáž doplnění části střešní vazby z hranolů průřezové plochy do 288 cm2</t>
  </si>
  <si>
    <t>-777883282</t>
  </si>
  <si>
    <t>"sloupek"0,5*9</t>
  </si>
  <si>
    <t>286</t>
  </si>
  <si>
    <t>161354626</t>
  </si>
  <si>
    <t>f150x150*0,15*0,15*1,1</t>
  </si>
  <si>
    <t>287</t>
  </si>
  <si>
    <t>762341911</t>
  </si>
  <si>
    <t>Vyřezání části laťování střech průřezu latí do 25 cm2 plochy jednotlivě do 1 m2</t>
  </si>
  <si>
    <t>2134034164</t>
  </si>
  <si>
    <t>"nový výlez"0,6*0,6</t>
  </si>
  <si>
    <t>288</t>
  </si>
  <si>
    <t>762341913</t>
  </si>
  <si>
    <t>Vyřezání části laťování střech průřezu latí do 25 cm2 plochy jednotlivě do 4 m2</t>
  </si>
  <si>
    <t>-823519490</t>
  </si>
  <si>
    <t>"střešní okna"0,8*1,6*11</t>
  </si>
  <si>
    <t>289</t>
  </si>
  <si>
    <t>762342812</t>
  </si>
  <si>
    <t>Demontáž laťování střech z latí osové vzdálenosti do 0,50 m</t>
  </si>
  <si>
    <t>-34604396</t>
  </si>
  <si>
    <t>"oprava poj.izolace předpoklad 40%"0,4*st</t>
  </si>
  <si>
    <t>290</t>
  </si>
  <si>
    <t>762342921</t>
  </si>
  <si>
    <t>Zalaťování otvorů ve střeše latěmi na vzdálenost do 0,50 m plochy jednotlivě do 1 m2 (materiál stávající)</t>
  </si>
  <si>
    <t>-1110162676</t>
  </si>
  <si>
    <t>"pro opravu pojistné hydroizolace"st*0,4</t>
  </si>
  <si>
    <t>"původní výlez"0,6*0,6</t>
  </si>
  <si>
    <t>291</t>
  </si>
  <si>
    <t>762395000</t>
  </si>
  <si>
    <t>Spojovací prostředky pro montáž krovu, bednění, laťování, světlíky, klíny,pozinkované</t>
  </si>
  <si>
    <t>-200724994</t>
  </si>
  <si>
    <t>f60x180*0,06*0,18</t>
  </si>
  <si>
    <t>f120x120*0,12*0,12</t>
  </si>
  <si>
    <t>f130x150*0,13*0,15</t>
  </si>
  <si>
    <t>latě/0,3*0,04*0,06</t>
  </si>
  <si>
    <t>f150x150*0,15*0,15</t>
  </si>
  <si>
    <t>292</t>
  </si>
  <si>
    <t>762420011</t>
  </si>
  <si>
    <t>Obložení stropu z desek cementotřískových tl 12 mm na sraz šroubovaných,min.1150kg/m3</t>
  </si>
  <si>
    <t>76756484</t>
  </si>
  <si>
    <t>"ostění"(1,2+2,0)*2*0,4*11</t>
  </si>
  <si>
    <t>293</t>
  </si>
  <si>
    <t>762495000</t>
  </si>
  <si>
    <t>Spojovací prostředky pro montáž olištování, obložení stropů, střešních podhledů a stěn</t>
  </si>
  <si>
    <t>-164195619</t>
  </si>
  <si>
    <t>294</t>
  </si>
  <si>
    <t>762511173</t>
  </si>
  <si>
    <t>Podlahové kce podkladové dvouvrstvé z desek cementotřískových tl 2x12,5 mm (1350kg/m2) na sraz šroubovaných</t>
  </si>
  <si>
    <t>161050383</t>
  </si>
  <si>
    <t>295</t>
  </si>
  <si>
    <t>762521811</t>
  </si>
  <si>
    <t>Demontáž podlah bez polštářů z prken tloušťky do 32 mm</t>
  </si>
  <si>
    <t>1975134520</t>
  </si>
  <si>
    <t>"g-plošina"1,0*2,45</t>
  </si>
  <si>
    <t>296</t>
  </si>
  <si>
    <t>762595001</t>
  </si>
  <si>
    <t>Spojovací prostředky pro položení dřevěných podlah a zakrytí kanálů</t>
  </si>
  <si>
    <t>1393340093</t>
  </si>
  <si>
    <t>p11*2</t>
  </si>
  <si>
    <t>297</t>
  </si>
  <si>
    <t>762811811</t>
  </si>
  <si>
    <t>Demontáž záklopů stropů z hrubých prken tl do 32 mm lištovaných</t>
  </si>
  <si>
    <t>-257879384</t>
  </si>
  <si>
    <t>"l2" 160,4-(3,1*7,27+(3,77+5,325+2,0)*0,29+5,0*2,58+1,26*2,155)</t>
  </si>
  <si>
    <t>bzáklop</t>
  </si>
  <si>
    <t>298</t>
  </si>
  <si>
    <t>998762203</t>
  </si>
  <si>
    <t>Přesun hmot procentní pro kce tesařské v objektech v do 24 m</t>
  </si>
  <si>
    <t>-1366716735</t>
  </si>
  <si>
    <t>763</t>
  </si>
  <si>
    <t>Konstrukce suché výstavby</t>
  </si>
  <si>
    <t>299</t>
  </si>
  <si>
    <t>763111414</t>
  </si>
  <si>
    <t>S2.7 SDK příčka tl 125 mm profil CW+UW 75 ,oboustranně desky 2xA2 12,5, TI 50mm (obj.hmot.min.50kg/m3),s přetmelením a přebroušením spar obou vrstev</t>
  </si>
  <si>
    <t>650310495</t>
  </si>
  <si>
    <t>1,65*((1,15+2,6)*0,05+0,09)</t>
  </si>
  <si>
    <t>(5,0-1,65+1,24+8,65+2,11+0,9+1,725+0,3+2,725)*(2,6+0,09)-(1,15+0,8*2+0,7*3)*1,97</t>
  </si>
  <si>
    <t>(1,14+1,16+2,11)*(3,06+0,09)-0,6*1,97*2</t>
  </si>
  <si>
    <t>s27</t>
  </si>
  <si>
    <t>300</t>
  </si>
  <si>
    <t>763111417</t>
  </si>
  <si>
    <t>S2.8 SDK příčka tl 150 mm profil CW+UW 100 ,oboustranně desky 2xA 12,5, TI 50mm (obj.hmot.min.50kg/m3),s přetmelením a přebroušením spar obou vrstev</t>
  </si>
  <si>
    <t>-1231254366</t>
  </si>
  <si>
    <t>1,65*((1,15+2,6)*0,5+0,09)</t>
  </si>
  <si>
    <t>0,9*((1,65+2,6)*0,5+0,09)</t>
  </si>
  <si>
    <t>(2,77-1,65+2,01-0,9)*(2,6+0,09)</t>
  </si>
  <si>
    <t>s28</t>
  </si>
  <si>
    <t>301</t>
  </si>
  <si>
    <t>763111713</t>
  </si>
  <si>
    <t>SDK příčka ukončení ve volném prostoru</t>
  </si>
  <si>
    <t>-1767956466</t>
  </si>
  <si>
    <t>2,6*2</t>
  </si>
  <si>
    <t>302</t>
  </si>
  <si>
    <t>763111714</t>
  </si>
  <si>
    <t>SDK příčka zalomení</t>
  </si>
  <si>
    <t>-1373943839</t>
  </si>
  <si>
    <t>303</t>
  </si>
  <si>
    <t>763111722</t>
  </si>
  <si>
    <t>SDK pozinkovaný úhelník k ochraně rohů</t>
  </si>
  <si>
    <t>904806994</t>
  </si>
  <si>
    <t>1,15*11+2,6*12</t>
  </si>
  <si>
    <t>"ostění"1,1+2,1*2</t>
  </si>
  <si>
    <t>304</t>
  </si>
  <si>
    <t>763111741</t>
  </si>
  <si>
    <t>Montáž parotěsné zábrany do SDK příčky a předstěny, s lepenými spoji</t>
  </si>
  <si>
    <t>1268416923</t>
  </si>
  <si>
    <t>s21+s21h+s23+s24+s25</t>
  </si>
  <si>
    <t>305</t>
  </si>
  <si>
    <t>283292210</t>
  </si>
  <si>
    <t>reflexní parotěsná zábrana,  rd  min.150</t>
  </si>
  <si>
    <t>1480780928</t>
  </si>
  <si>
    <t>(s21+s21h+s23+s24+s25)*1,1</t>
  </si>
  <si>
    <t>306</t>
  </si>
  <si>
    <t>-1251227800</t>
  </si>
  <si>
    <t>(s21+s21h+s23+s24+s25)/1,5*1,1</t>
  </si>
  <si>
    <t>307</t>
  </si>
  <si>
    <t>763111742</t>
  </si>
  <si>
    <t>Montáž jedné vrstvy tepelné izolace do SDK příčky a předstěny</t>
  </si>
  <si>
    <t>1061149315</t>
  </si>
  <si>
    <t>s21+s21h+s23</t>
  </si>
  <si>
    <t>s24+s25+s26</t>
  </si>
  <si>
    <t>308</t>
  </si>
  <si>
    <t>631481550</t>
  </si>
  <si>
    <t>deska minerální izolační  tl. 120 mm,λ = 0,035,obj.hmotnost min.50kg/m3</t>
  </si>
  <si>
    <t>232284416</t>
  </si>
  <si>
    <t>ti120*1,02</t>
  </si>
  <si>
    <t>309</t>
  </si>
  <si>
    <t>631481540</t>
  </si>
  <si>
    <t>deska minerální izolační  tl. 100 mm,,λ = 0,035,obj.hmotnost min.50kg/m3</t>
  </si>
  <si>
    <t>-34608979</t>
  </si>
  <si>
    <t>s24*1,02</t>
  </si>
  <si>
    <t>310</t>
  </si>
  <si>
    <t>631481510</t>
  </si>
  <si>
    <t>deska minerální izolační tl. 50 mm,λ = 0,035,obj.hmotnost min.50kg/m3</t>
  </si>
  <si>
    <t>-1508210803</t>
  </si>
  <si>
    <t>(s26+s25)*1,02</t>
  </si>
  <si>
    <t>311</t>
  </si>
  <si>
    <t>763113313</t>
  </si>
  <si>
    <t>s2.6 SDK příčka instalační tl 200 mm zdvojený profil CW+UW 50 ,oboustranně desky 2xA 12,5, TI 50mm (obj.hmot.min.50kg/m3),s přetmelením a přebroušením spar obou vrstev</t>
  </si>
  <si>
    <t>218430460</t>
  </si>
  <si>
    <t>0,9*(3,06+0,09)</t>
  </si>
  <si>
    <t>s26i</t>
  </si>
  <si>
    <t>312</t>
  </si>
  <si>
    <t>7631142131</t>
  </si>
  <si>
    <t>s2.2 SDK příčka bezpečnostní tl 200 mm BT3 s pož.odolností REI30,oboustranně 1xplech ,zdvojený profil CW+UW 75,oboustranně desky 2xA 12,5, TI 60+60mm  (obj.hmot.min.50kg/m3) , vzduch.neprůzvučnost min53dB,s přetmelením a přebroušením spar obou vrstev</t>
  </si>
  <si>
    <t>1465222815</t>
  </si>
  <si>
    <t>5,435*(2,865+2,205+0,09)*0,5</t>
  </si>
  <si>
    <t>0,29*(2,865+0,09+(2,205+2,05)*0,5)</t>
  </si>
  <si>
    <t>"1,07"2,155*2,5</t>
  </si>
  <si>
    <t>s22</t>
  </si>
  <si>
    <t>313</t>
  </si>
  <si>
    <t>7631199</t>
  </si>
  <si>
    <t>příplatek za impregnované desky 2xH2</t>
  </si>
  <si>
    <t>286518976</t>
  </si>
  <si>
    <t>"1,04"(4,0+2,01-0,9+2,77-1,65)*(2,6+0,09)+0,9*((1,65+2,6)*0,5+0,09)+1,65*((1,15+2,6)*0,5+0,09)-0,7*1,97</t>
  </si>
  <si>
    <t>0,99*((1,65+2,6)*0,5+0,09)*2+0,25*(2,6+0,09)</t>
  </si>
  <si>
    <t>314</t>
  </si>
  <si>
    <t>7631214511</t>
  </si>
  <si>
    <t>S2.5 SDK stěna předsazená ,nosný rošt pro stěny tl.50 mm,opláštění  jednostranně desky 2xA 12,5,akustická mezera 3mm+TPT do spáry,s přetmelením a přebroušením spar obou vrstev</t>
  </si>
  <si>
    <t>1882187326</t>
  </si>
  <si>
    <t>1,9*((1,15+2,87)*0,5+0,09)+(4,7-1,9)*(2,87+0,09)</t>
  </si>
  <si>
    <t>4,0*(2,87+0,09)</t>
  </si>
  <si>
    <t>2,65*(2,87+0,09)+(1,14+0,125*2)*0,46</t>
  </si>
  <si>
    <t>4,8*(3,33+0,09)-0,9*1,97</t>
  </si>
  <si>
    <t>(0,9+2*2,0)*0,125</t>
  </si>
  <si>
    <t>315</t>
  </si>
  <si>
    <t>7631214512</t>
  </si>
  <si>
    <t>S2.6 SDK stěna předsazená ,nosný rošt pro stěny tl.50 mm,opláštění  jednostranně desky 2xA 12,5,akustická mezera 3mm+TPT do spáry,s přetmelením a přebroušením spar obou vrstev</t>
  </si>
  <si>
    <t>1173502618</t>
  </si>
  <si>
    <t>316</t>
  </si>
  <si>
    <t>7631214551</t>
  </si>
  <si>
    <t>s2.1 SDK stěna předsazená ,nosný zdvojený rošt pro SDK stěny tl.100+50mm,opláštění jednostranně desky 2xDF 12,5 REI30,vzduchová mezera pro vedení instalací,s přetmelením a přebroušením spar obou vrstev</t>
  </si>
  <si>
    <t>550809823</t>
  </si>
  <si>
    <t>(6,29+0,1+0,29-1,77-0,78)*(1,15+0,09)+(1,77+0,78)*(1,05+0,09)+0,25*((1,15+1,05)*0,5+0,09)*4</t>
  </si>
  <si>
    <t>(17,345-(1,775+1,815+1,775*2+2,14))*(1,15+0,09)</t>
  </si>
  <si>
    <t>(1,775+1,815+1,775*2)*(0,65+0,09)</t>
  </si>
  <si>
    <t>0,535*((0,65+1,15)*0,5+0,09)*6</t>
  </si>
  <si>
    <t>1,33*((0,65+1,65)*0,5+0,09)*2</t>
  </si>
  <si>
    <t>2,14*(1,65+0,09)</t>
  </si>
  <si>
    <t>-s21h</t>
  </si>
  <si>
    <t>317</t>
  </si>
  <si>
    <t>7631214671</t>
  </si>
  <si>
    <t>s2.1 SDK stěna předsazená ,nosný zdvojený rošt pro SDK stěny tl.100+50mm,opláštění jednostranně desky 2xH2DF 12,5 REI30,vzduchová mezera pro vedení instalací,s přetmelením a přebroušením spar obou vrstev</t>
  </si>
  <si>
    <t>2122966516</t>
  </si>
  <si>
    <t>0,195*(1,15+0,09)</t>
  </si>
  <si>
    <t>1,815*(0,65+0,09)</t>
  </si>
  <si>
    <t>0,535*((0,65+1,15)*0,5+0,09)</t>
  </si>
  <si>
    <t>1,33*((0,65+1,65)*0,5+0,09)</t>
  </si>
  <si>
    <t>1,74*(1,65+0,09)</t>
  </si>
  <si>
    <t>318</t>
  </si>
  <si>
    <t>7631214831</t>
  </si>
  <si>
    <t>S2.3 SDK stěna předsazená,nosný rošt pro SDK stěny tl.50+50mm,kotv. do podlahy a krovu přes pryžové pásky,akustická mezera 3mm+TPT do spáry,opláštění  jednostranně desky  akustická modrá 2x12,5 mm, REI30,s přetmelením a přebroušením spar obou vrstev desek</t>
  </si>
  <si>
    <t>716828115</t>
  </si>
  <si>
    <t>1,65*((1,15+2,87)*0,5+0,09)+(4,17-1,65)*(2,87+0,09)</t>
  </si>
  <si>
    <t>1,825*((1,15+2,87)*0,5+0,09)</t>
  </si>
  <si>
    <t>2,75*(2,87+0,09)+(1,14+0,125*2)*0,46</t>
  </si>
  <si>
    <t>1,52*(2,87+0,09)</t>
  </si>
  <si>
    <t>319</t>
  </si>
  <si>
    <t>7631214851</t>
  </si>
  <si>
    <t>S2.4 SDK stěna předsazená,nosný rošt pro SDK stěny tl.50mm,kotv. do podlahy a krovu přes pryžové pásky,akustická mezera 3mm+TPT do spáry,opláštění  jednostranně desky  akustická modrá 2x12,5 mm, REI30,s přetmelením a přebroušením spar obou vrstev desek</t>
  </si>
  <si>
    <t>2035432013</t>
  </si>
  <si>
    <t>(1,685+1,705+0,68+0,66+0,765*2)*(2,87+0,09)</t>
  </si>
  <si>
    <t>2,0*(2,87+0,09)</t>
  </si>
  <si>
    <t>320</t>
  </si>
  <si>
    <t>763121712</t>
  </si>
  <si>
    <t>SDK stěna předsazená zalomení</t>
  </si>
  <si>
    <t>-1790163775</t>
  </si>
  <si>
    <t>1,15*15+1,65*2+0,65*2+2,6*11+3,06*2</t>
  </si>
  <si>
    <t>321</t>
  </si>
  <si>
    <t>763121714</t>
  </si>
  <si>
    <t>SDK stěna předsazená základní penetrační nátěr</t>
  </si>
  <si>
    <t>-68815678</t>
  </si>
  <si>
    <t>322</t>
  </si>
  <si>
    <t>763131411</t>
  </si>
  <si>
    <t>c2.4 SDK podhled desky 1xA 12,5 bez TI dvouvrstvá spodní kce profil CD+UD,kotvený přímými závěsy do žb desky,,s přetmelením a přebroušením spar</t>
  </si>
  <si>
    <t>1797951648</t>
  </si>
  <si>
    <t>323</t>
  </si>
  <si>
    <t>763131421</t>
  </si>
  <si>
    <t>c2.2 SDK podhled desky 2xA 12,5 bez TI ,REI30,dvouvrstvá spodní kce profil CD+UD,kotvený na přímými závěsy do kleštin,s přetmelením a přebroušením spar obou vrstev</t>
  </si>
  <si>
    <t>-1404227386</t>
  </si>
  <si>
    <t>6,77*5,3-(1,535*0,455+1,845*0,445+1,745*0,95)</t>
  </si>
  <si>
    <t>10,75*2,6+5,055*2,58</t>
  </si>
  <si>
    <t>"obklad vaznice"(0,22+0,3)*(17,0+6,29)</t>
  </si>
  <si>
    <t>-c22h</t>
  </si>
  <si>
    <t>324</t>
  </si>
  <si>
    <t>763131461</t>
  </si>
  <si>
    <t>c2.2 SDK podhled desky 2xH2 12,5 bez TI ,REI 30,dvouvrstvá spodní kce profil CD+UD,kotvený na přímými závěsy do kleštin,s přetmelením a přebroušením spar obou vrstev</t>
  </si>
  <si>
    <t>-1561189645</t>
  </si>
  <si>
    <t>"1,04"4,0*(1,1+0,22+0,3)</t>
  </si>
  <si>
    <t>325</t>
  </si>
  <si>
    <t>763131713</t>
  </si>
  <si>
    <t>SDK podhled napojení na obvodové konstrukce profilem</t>
  </si>
  <si>
    <t>64023460</t>
  </si>
  <si>
    <t>"1,07"(1,125+2,15)*2</t>
  </si>
  <si>
    <t>326</t>
  </si>
  <si>
    <t>763131752</t>
  </si>
  <si>
    <t>Montáž jedné vrstvy tepelné izolace do SDK podhledu</t>
  </si>
  <si>
    <t>-1645883695</t>
  </si>
  <si>
    <t>c22+c22h</t>
  </si>
  <si>
    <t>327</t>
  </si>
  <si>
    <t>631481500</t>
  </si>
  <si>
    <t>deska minerální izolační střešní tl. 40 mm,λ = 0,035</t>
  </si>
  <si>
    <t>-169904713</t>
  </si>
  <si>
    <t>(c22+c22h)*1,02</t>
  </si>
  <si>
    <t>328</t>
  </si>
  <si>
    <t>7631617101</t>
  </si>
  <si>
    <t>c2.1 SDK podkroví deska 2xA 12,5 bez TI,REI 30, dvouvrstvá spodní kce profil CD+UD ,kotvená přímými závěsy,s přetmelením a přebroušením spar obou vrstev</t>
  </si>
  <si>
    <t>2109831024</t>
  </si>
  <si>
    <t>"odpočet neobytné části"-(17,1*2,0-(2,255*3+2,295)*0,65+1,74*1,0)</t>
  </si>
  <si>
    <t>-(6,755*2,75-(2,25+1,26)*0,4)</t>
  </si>
  <si>
    <t>-c21h</t>
  </si>
  <si>
    <t>329</t>
  </si>
  <si>
    <t>7631617102</t>
  </si>
  <si>
    <t>c2.1 SDK podkroví deska 2xH 12,5 bez TI,REI 30, dvouvrstvá spodní kce profil CD+UD ,kotvená přímými závěsy,s přetmelením a přebroušením spar obou vrstev</t>
  </si>
  <si>
    <t>-1051250059</t>
  </si>
  <si>
    <t>"1,04"2,01*(4,4-1,35)+1,74*(4,4-3,0)</t>
  </si>
  <si>
    <t>"střešní okna"-0,78*1,6*2</t>
  </si>
  <si>
    <t>330</t>
  </si>
  <si>
    <t>763171111</t>
  </si>
  <si>
    <t>Montáž revizních klapek SDK kcí vel. do 0,1 m2 pro příčky a předsazené stěny</t>
  </si>
  <si>
    <t>981860572</t>
  </si>
  <si>
    <t>331</t>
  </si>
  <si>
    <t>55342911</t>
  </si>
  <si>
    <t>o7 Al větrací lamelová mřížka 460x120mm</t>
  </si>
  <si>
    <t>-295873295</t>
  </si>
  <si>
    <t>332</t>
  </si>
  <si>
    <t>763172312</t>
  </si>
  <si>
    <t>Montáž revizních dvířek SDK kcí vel. 300x300 mm</t>
  </si>
  <si>
    <t>2146145308</t>
  </si>
  <si>
    <t>333</t>
  </si>
  <si>
    <t>5903071101</t>
  </si>
  <si>
    <t>o1 dvířka revizní z Al profilů s automatickým tlačným zámkem 300 x 300 mm,opláštění dtto navazující příčka (sdk desky)</t>
  </si>
  <si>
    <t>-1981890176</t>
  </si>
  <si>
    <t>334</t>
  </si>
  <si>
    <t>5903071102</t>
  </si>
  <si>
    <t>o2 dvířka revizní z Al profilů s automatickým tlačným zámkem 300 x 300 mm,opláštění dtto navazující příčka (sdk desky s keramickým obkladem)</t>
  </si>
  <si>
    <t>538362225</t>
  </si>
  <si>
    <t>335</t>
  </si>
  <si>
    <t>763173111</t>
  </si>
  <si>
    <t>Montáž úchytu pro umyvadlo v SDK kci</t>
  </si>
  <si>
    <t>-1805277153</t>
  </si>
  <si>
    <t>336</t>
  </si>
  <si>
    <t>590307290</t>
  </si>
  <si>
    <t>konstrukce pro uchycení umyvadla s nástěnnými bateriemi, osová rozteč CW profilů 450 - 625 mm</t>
  </si>
  <si>
    <t>1941836948</t>
  </si>
  <si>
    <t>337</t>
  </si>
  <si>
    <t>763173113</t>
  </si>
  <si>
    <t>Montáž úchytu pro WC v SDK kci</t>
  </si>
  <si>
    <t>286809578</t>
  </si>
  <si>
    <t>338</t>
  </si>
  <si>
    <t>590307310</t>
  </si>
  <si>
    <t>konstrukce pro uchycení WC, osová rozteč CW profilů 450 - 625 mm</t>
  </si>
  <si>
    <t>-1922177909</t>
  </si>
  <si>
    <t>339</t>
  </si>
  <si>
    <t>763182411</t>
  </si>
  <si>
    <t>SDK opláštění obvodu střešního okna z desek a UA profilů hloubky do 0,5 m</t>
  </si>
  <si>
    <t>1008126313</t>
  </si>
  <si>
    <t>"střešní okna"(1,2+2,0)*2*11</t>
  </si>
  <si>
    <t>340</t>
  </si>
  <si>
    <t>763183111</t>
  </si>
  <si>
    <t>Montáž pouzdra posuvných dveří s jednou kapsou pro jedno křídlo šířky do 800 mm do SDK příčky</t>
  </si>
  <si>
    <t>675181917</t>
  </si>
  <si>
    <t>341</t>
  </si>
  <si>
    <t>553316110</t>
  </si>
  <si>
    <t>pouzdro stavební  průchozí š. 700 mm</t>
  </si>
  <si>
    <t>-581904132</t>
  </si>
  <si>
    <t>342</t>
  </si>
  <si>
    <t>998763403</t>
  </si>
  <si>
    <t>Přesun hmot procentní pro sádrokartonové konstrukce v objektech v do 24 m</t>
  </si>
  <si>
    <t>1412487349</t>
  </si>
  <si>
    <t>764</t>
  </si>
  <si>
    <t>Konstrukce klempířské</t>
  </si>
  <si>
    <t>343</t>
  </si>
  <si>
    <t>764002821</t>
  </si>
  <si>
    <t>Demontáž střešního výlezu do suti</t>
  </si>
  <si>
    <t>-132363239</t>
  </si>
  <si>
    <t>"b"1</t>
  </si>
  <si>
    <t>344</t>
  </si>
  <si>
    <t>764002881</t>
  </si>
  <si>
    <t>Demontáž lemování střešních prostupů do suti</t>
  </si>
  <si>
    <t>1474931148</t>
  </si>
  <si>
    <t>"b"0,6*0,6</t>
  </si>
  <si>
    <t>345</t>
  </si>
  <si>
    <t>998764203</t>
  </si>
  <si>
    <t>Přesun hmot procentní pro konstrukce klempířské v objektech v do 24 m</t>
  </si>
  <si>
    <t>1926971085</t>
  </si>
  <si>
    <t>765</t>
  </si>
  <si>
    <t>Krytina skládaná</t>
  </si>
  <si>
    <t>346</t>
  </si>
  <si>
    <t>765111101</t>
  </si>
  <si>
    <t>Montáž krytiny keramické hladké sklonu do 30° na sucho přes 32 do 40 ks/m2 korunové krytí (zpětná)</t>
  </si>
  <si>
    <t>901938228</t>
  </si>
  <si>
    <t>"zpětná"</t>
  </si>
  <si>
    <t>"oprava předpoklad 40%"0,4*st</t>
  </si>
  <si>
    <t>"střešní okna"(1,2*2,0-0,8*1,6)*11+(1,0*1,0-0,6*0,6)</t>
  </si>
  <si>
    <t>"doplnění po okénkách"0,6*0,6</t>
  </si>
  <si>
    <t>347</t>
  </si>
  <si>
    <t>596600100</t>
  </si>
  <si>
    <t>taška bobrovka základní segmentový řez18x38 cm-doplnění poškozených</t>
  </si>
  <si>
    <t>-1000007675</t>
  </si>
  <si>
    <t>"doplnění stáv.tašek-odhad"cst*40*0,2</t>
  </si>
  <si>
    <t>348</t>
  </si>
  <si>
    <t>765111402</t>
  </si>
  <si>
    <t>Montáž krytiny keramické opracování střešních tašek v místě prostupu přes 0,25 do 0,5 m2</t>
  </si>
  <si>
    <t>1099644398</t>
  </si>
  <si>
    <t>"600x600"1</t>
  </si>
  <si>
    <t>349</t>
  </si>
  <si>
    <t>765111404</t>
  </si>
  <si>
    <t>Montáž krytiny keramické opracování střešních tašek v místě prostupu přes 1 m2</t>
  </si>
  <si>
    <t>-599016905</t>
  </si>
  <si>
    <t>(0,8+1,6)*2*11</t>
  </si>
  <si>
    <t>350</t>
  </si>
  <si>
    <t>765111411</t>
  </si>
  <si>
    <t>Montáž krytiny keramické olemování prostupů těsnícím pásem</t>
  </si>
  <si>
    <t>-1807031782</t>
  </si>
  <si>
    <t>"střešní okna"(0,8+1,6)*2*11</t>
  </si>
  <si>
    <t>0,6*4</t>
  </si>
  <si>
    <t>"odvětrání"3,14*(0,1+0,125)</t>
  </si>
  <si>
    <t>351</t>
  </si>
  <si>
    <t>5966023701</t>
  </si>
  <si>
    <t>pás těsnící</t>
  </si>
  <si>
    <t>569751678</t>
  </si>
  <si>
    <t>352</t>
  </si>
  <si>
    <t>765111503</t>
  </si>
  <si>
    <t>Příplatek k montáži krytiny keramické za připevňovací prostředky za sklon přes 30° do 40°</t>
  </si>
  <si>
    <t>-2090316729</t>
  </si>
  <si>
    <t>353</t>
  </si>
  <si>
    <t>765111823</t>
  </si>
  <si>
    <t>Demontáž krytiny keramické hladké sklonu do 30° na sucho k dalšímu použití</t>
  </si>
  <si>
    <t>2056049120</t>
  </si>
  <si>
    <t>"střešní okna"1,2*2,0*11+1,0*1,0</t>
  </si>
  <si>
    <t>354</t>
  </si>
  <si>
    <t>765111833</t>
  </si>
  <si>
    <t>Příplatek k demontáži krytiny keramické hladké k dalšímu použití za sklon přes 30°</t>
  </si>
  <si>
    <t>228776201</t>
  </si>
  <si>
    <t>355</t>
  </si>
  <si>
    <t>765115021</t>
  </si>
  <si>
    <t>Montáž keramické speciální tašky (větrací, protisněhové, prostupové) bobrovky na sucho</t>
  </si>
  <si>
    <t>1342643273</t>
  </si>
  <si>
    <t>356</t>
  </si>
  <si>
    <t>596606420</t>
  </si>
  <si>
    <t>taška prostupová odvětrání podle typu tašky, režná,s těsnící pryžovou manžetou</t>
  </si>
  <si>
    <t>-1514078076</t>
  </si>
  <si>
    <t>357</t>
  </si>
  <si>
    <t>765191021</t>
  </si>
  <si>
    <t>Montáž pojistné hydroizolační fólie kladené ve sklonu přes 20° s lepenými spoji na krokve</t>
  </si>
  <si>
    <t>-424161715</t>
  </si>
  <si>
    <t>358</t>
  </si>
  <si>
    <t>283292950</t>
  </si>
  <si>
    <t>membrána podstřešní  150 g/m2 s aplikovanou spojovací páskou</t>
  </si>
  <si>
    <t>350276244</t>
  </si>
  <si>
    <t>poj*1,1</t>
  </si>
  <si>
    <t>359</t>
  </si>
  <si>
    <t>765191031</t>
  </si>
  <si>
    <t>Montáž pojistné hydroizolační fólie lepení těsnících pásků pod kontralatě a latě</t>
  </si>
  <si>
    <t>-604671781</t>
  </si>
  <si>
    <t>"odhad 40%"st/1,0*0,4</t>
  </si>
  <si>
    <t>360</t>
  </si>
  <si>
    <t>-1311470460</t>
  </si>
  <si>
    <t>st*0,4/1,0*1,1</t>
  </si>
  <si>
    <t>361</t>
  </si>
  <si>
    <t>765191091</t>
  </si>
  <si>
    <t>Příplatek k cenám montáže pojistné hydroizolační fólie za sklon přes 30°</t>
  </si>
  <si>
    <t>-269398925</t>
  </si>
  <si>
    <t>362</t>
  </si>
  <si>
    <t>765191911</t>
  </si>
  <si>
    <t>Demontáž pojistné hydroizolační fólie kladené ve sklonu přes 30°</t>
  </si>
  <si>
    <t>-766234729</t>
  </si>
  <si>
    <t>"střešní okna"0,8*1,6*11+0,6*0,6</t>
  </si>
  <si>
    <t>363</t>
  </si>
  <si>
    <t>998765203</t>
  </si>
  <si>
    <t>Přesun hmot procentní pro krytiny skládané v objektech v do 24 m</t>
  </si>
  <si>
    <t>287389889</t>
  </si>
  <si>
    <t>766</t>
  </si>
  <si>
    <t>Konstrukce truhlářské</t>
  </si>
  <si>
    <t>364</t>
  </si>
  <si>
    <t>766438111</t>
  </si>
  <si>
    <t>Montáž dřevěného obložení betonových stupňů s podstupnicemi</t>
  </si>
  <si>
    <t>-1146160710</t>
  </si>
  <si>
    <t>1,55*3*2</t>
  </si>
  <si>
    <t>365</t>
  </si>
  <si>
    <t>5959075201</t>
  </si>
  <si>
    <t>deska cementotřísková CETRIS PD podlahová 62,5x125 cm tl. 12,5mm</t>
  </si>
  <si>
    <t>-1005219042</t>
  </si>
  <si>
    <t>"schody"1,55*(0,9+0,41)</t>
  </si>
  <si>
    <t>p12*1,05</t>
  </si>
  <si>
    <t>366</t>
  </si>
  <si>
    <t>611855</t>
  </si>
  <si>
    <t>laminátová lamelová podlaha,dezén dub,buk tl.10mm</t>
  </si>
  <si>
    <t>-296104942</t>
  </si>
  <si>
    <t>367</t>
  </si>
  <si>
    <t>766660171</t>
  </si>
  <si>
    <t>Montáž dveřních křídel otvíravých 1křídlových š do 0,8 m do obložkové zárubně</t>
  </si>
  <si>
    <t>1887166466</t>
  </si>
  <si>
    <t>368</t>
  </si>
  <si>
    <t>6116119</t>
  </si>
  <si>
    <t>2 dveře vnitřní 1kř hladké plné s polodrážkou 600x1970mm (standard Sepos) s větr.Al mřížkou 460x120mm-rám masiv+výplň DTD,plášť lamino dezén dub/buk vč.lamino hran,zámek dozický uzamykací,kov.klika/klika brouš.nerez (standard Twin Vision)</t>
  </si>
  <si>
    <t>1226767615</t>
  </si>
  <si>
    <t>369</t>
  </si>
  <si>
    <t>6116111</t>
  </si>
  <si>
    <t>3 dveře vnitřní 1kř hladké plné s polodrážkou 700x1970mm (standard Sepos),rám masiv+výplň DTD,plášť lamino dezén dub/buk vč.lamino hran,zámek dozický uzamykací,kov.klika/klika brouš.nerez (standard Twin Vision)</t>
  </si>
  <si>
    <t>-1783414053</t>
  </si>
  <si>
    <t>370</t>
  </si>
  <si>
    <t>6116112</t>
  </si>
  <si>
    <t>4 dveře vnitřní 1kř hladké plné s polodrážkou 800x1970mm (standard Sepos),rám masiv+výplň DTD,plášť lamino dezén dub/buk vč.lamino hran,zámek dozický uzamykací,kov.klika/klika brouš.nerez (standard Twin Vision)</t>
  </si>
  <si>
    <t>2121775888</t>
  </si>
  <si>
    <t>371</t>
  </si>
  <si>
    <t>766660173</t>
  </si>
  <si>
    <t>Montáž dveřních křídel otvíravých 2křídlových š do 1,45 m do obložkové zárubně</t>
  </si>
  <si>
    <t>-1237423256</t>
  </si>
  <si>
    <t>372</t>
  </si>
  <si>
    <t>6116118</t>
  </si>
  <si>
    <t>6 dveře vnitřní 2kř hladké z 4/5 prosklenéné s polodrážkou 350+800x1970mm (standard Sepos),rám masiv+výplň DTD,plášť lamino dezén dub/buk vč.lamino hran,proskl.z vroubkovaného skla,zámek dozický uzamykací,kov.klika/klika brouš.nerez (standard Twin Vision)</t>
  </si>
  <si>
    <t>-2117192823</t>
  </si>
  <si>
    <t>373</t>
  </si>
  <si>
    <t>766660311</t>
  </si>
  <si>
    <t>Montáž posuvných dveří jednokřídlových průchozí šířky do 800 mm do pouzdra s jednou kapsou</t>
  </si>
  <si>
    <t>-227149106</t>
  </si>
  <si>
    <t>374</t>
  </si>
  <si>
    <t>6116116</t>
  </si>
  <si>
    <t>5 dveře vnitřní 1kř hladké plné posuvné do pouzdra 700x1970mm (standard Sepos),rám masiv+výplň DTD,plášť lamino dezén dub/buk vč.lamino hran,zámek dozický uzamykací,kov.madlo/madlo brouš.nerez (standard Twin Vision)</t>
  </si>
  <si>
    <t>1874132574</t>
  </si>
  <si>
    <t>375</t>
  </si>
  <si>
    <t>766660718</t>
  </si>
  <si>
    <t>Montáž dveřních křídel dokování stavěče křídla</t>
  </si>
  <si>
    <t>-974356141</t>
  </si>
  <si>
    <t>2+2+2+1+1</t>
  </si>
  <si>
    <t>376</t>
  </si>
  <si>
    <t>549111</t>
  </si>
  <si>
    <t>dveřní zarážka,standard Twin</t>
  </si>
  <si>
    <t>-825097959</t>
  </si>
  <si>
    <t>377</t>
  </si>
  <si>
    <t>766662811</t>
  </si>
  <si>
    <t>Demontáž truhlářských prahů dveří jednokřídlových</t>
  </si>
  <si>
    <t>543266071</t>
  </si>
  <si>
    <t>"A"1</t>
  </si>
  <si>
    <t>378</t>
  </si>
  <si>
    <t>766671026</t>
  </si>
  <si>
    <t>Montáž střešního okna do krytiny tvarované 78 x 160 cm</t>
  </si>
  <si>
    <t>-1340192512</t>
  </si>
  <si>
    <t>8+3</t>
  </si>
  <si>
    <t>379</t>
  </si>
  <si>
    <t>6112411</t>
  </si>
  <si>
    <t>f1 střešní okno dřev.kyvné 780x1600mm-rám masiv borovice,zaskl. izol.2sklo-U=1,4W/m2k,ovl.horní madlo,integr.ventilace,filtr proti prachu a hmyzu,vč.zatepl.sady a lemování pro bobrovku ,celoobvod. gumosilikon.těsnění,vzduch.nepr.40dB,vč.PÚ UV lak odolný</t>
  </si>
  <si>
    <t>-265339816</t>
  </si>
  <si>
    <t>380</t>
  </si>
  <si>
    <t>6112418</t>
  </si>
  <si>
    <t>f2 střešní okno dřev.kyvné 780x1600mm-rám masiv borovice,zaskl. izol.2sklo-U=1,4W/m2k,ovl.horní madlo,integr.ventilace,filtr proti prachu a hmyzu,vč.zatepl.sady a lemování pro bobrovku ,celoobvod. gumosilikon.těsnění,vzduch.nepr.35dB,vč.PÚ UV lak odolný</t>
  </si>
  <si>
    <t>307028584</t>
  </si>
  <si>
    <t>381</t>
  </si>
  <si>
    <t>766671516</t>
  </si>
  <si>
    <t>Montáž parotěsné zábrany k oknu rozměru 78 x 160 cm</t>
  </si>
  <si>
    <t>-1033099079</t>
  </si>
  <si>
    <t>382</t>
  </si>
  <si>
    <t>611242350</t>
  </si>
  <si>
    <t>manžeta z parotěsné fólie BBX MK10 78 x 160 cm</t>
  </si>
  <si>
    <t>-1573288152</t>
  </si>
  <si>
    <t>383</t>
  </si>
  <si>
    <t>766682111</t>
  </si>
  <si>
    <t>Montáž zárubní obložkových pro dveře jednokřídlové tl stěny do 170 mm</t>
  </si>
  <si>
    <t>-1927840505</t>
  </si>
  <si>
    <t>3+4</t>
  </si>
  <si>
    <t>384</t>
  </si>
  <si>
    <t>611822580</t>
  </si>
  <si>
    <t xml:space="preserve">zárubeň obložková pro dveře 1křídlové 60,70,80,90x197 cm, tl. 6 - 17 cm,vč.PÚ lamino v dezénu dub/buk,těsnění v barvě </t>
  </si>
  <si>
    <t>-1517835078</t>
  </si>
  <si>
    <t>385</t>
  </si>
  <si>
    <t>766682121</t>
  </si>
  <si>
    <t>Montáž zárubní obložkových pro dveře dvoukřídlové tl stěny do 170 mm</t>
  </si>
  <si>
    <t>1161910001</t>
  </si>
  <si>
    <t>386</t>
  </si>
  <si>
    <t>6118227401</t>
  </si>
  <si>
    <t xml:space="preserve">zárubeň obložková pro dveře 2křídlové 115x197 cm, tl. 6 - 17 cm,vč.PÚ lamino dezén dub,buk,těsnění v barvě </t>
  </si>
  <si>
    <t>-509245818</t>
  </si>
  <si>
    <t>387</t>
  </si>
  <si>
    <t>766695213</t>
  </si>
  <si>
    <t>Montáž truhlářských prahů dveří 1křídlových šířky přes 10 cm</t>
  </si>
  <si>
    <t>1580346566</t>
  </si>
  <si>
    <t>388</t>
  </si>
  <si>
    <t>6118718101</t>
  </si>
  <si>
    <t>t1 prah dveřní dřevěný dubový tl 2 cm dl.92 cm š 25 cm</t>
  </si>
  <si>
    <t>-661687059</t>
  </si>
  <si>
    <t>389</t>
  </si>
  <si>
    <t>998766203</t>
  </si>
  <si>
    <t>Přesun hmot procentní pro konstrukce truhlářské v objektech v do 24 m</t>
  </si>
  <si>
    <t>-721929117</t>
  </si>
  <si>
    <t>767</t>
  </si>
  <si>
    <t>Konstrukce zámečnické</t>
  </si>
  <si>
    <t>390</t>
  </si>
  <si>
    <t>767640111</t>
  </si>
  <si>
    <t>Montáž dveří ocelových vchodových jednokřídlových bez nadsvětlíku</t>
  </si>
  <si>
    <t>1480297505</t>
  </si>
  <si>
    <t>391</t>
  </si>
  <si>
    <t>611651</t>
  </si>
  <si>
    <t>1 vstup. bezpeč.požár.dveře falcové hladké plné 900x1970 EW15DP3,BT3-rám  masivní ocelový,výplň dle požadavků,zámek bezp. BT3,kov.klika/koule brouš.nerez (standard Rostex),zámek bezp.vložkový vícebodový BT3,kukátko+jmenovka, 35dB,vč.PÚ prášk.vypalov. lak</t>
  </si>
  <si>
    <t>1354098957</t>
  </si>
  <si>
    <t>392</t>
  </si>
  <si>
    <t>6116516</t>
  </si>
  <si>
    <t>7  bezpeč.požár.dveře falcové hladké plné 600x1970 EW15DP3,BT3-rám  masivní ocelový,výplň dle požadavků,zámek bezp. BT3,kov.klika/koule brouš.nerez (standard Rostex),zámek bezp.vložkový vícebodový BT3,vč.PÚ prášk.vypalov. lak</t>
  </si>
  <si>
    <t>-1713497509</t>
  </si>
  <si>
    <t>393</t>
  </si>
  <si>
    <t>998767203</t>
  </si>
  <si>
    <t>Přesun hmot procentní pro zámečnické konstrukce v objektech v do 24 m</t>
  </si>
  <si>
    <t>-525982853</t>
  </si>
  <si>
    <t>771</t>
  </si>
  <si>
    <t>Podlahy z dlaždic</t>
  </si>
  <si>
    <t>394</t>
  </si>
  <si>
    <t>771474112</t>
  </si>
  <si>
    <t>Montáž soklíků z dlaždic keramických rovných flexibilní lepidlo v do 90 mm</t>
  </si>
  <si>
    <t>-1996698263</t>
  </si>
  <si>
    <t>395</t>
  </si>
  <si>
    <t>59736913</t>
  </si>
  <si>
    <t>keramická  dlažba 80x450x10mm</t>
  </si>
  <si>
    <t>142920779</t>
  </si>
  <si>
    <t>soklík*0,08*1,1</t>
  </si>
  <si>
    <t>396</t>
  </si>
  <si>
    <t>771574112</t>
  </si>
  <si>
    <t>Montáž podlah keramických režných hladkých lepených flexibilním lepidlem do 9 ks/m2</t>
  </si>
  <si>
    <t>2138469530</t>
  </si>
  <si>
    <t>10,4+1,4</t>
  </si>
  <si>
    <t>2,4+0,9+2,4+1,2*1,55</t>
  </si>
  <si>
    <t>397</t>
  </si>
  <si>
    <t>597369</t>
  </si>
  <si>
    <t>velkoformátová dlažba 450x450x10mm.odstín šedý a béžový,imitace kamene</t>
  </si>
  <si>
    <t>-20688018</t>
  </si>
  <si>
    <t>(p21+p22)*1,1</t>
  </si>
  <si>
    <t>398</t>
  </si>
  <si>
    <t>771579191</t>
  </si>
  <si>
    <t>Příplatek k montáž podlah keramických za plochu do 5 m2</t>
  </si>
  <si>
    <t>-1322636672</t>
  </si>
  <si>
    <t>1,4+p22</t>
  </si>
  <si>
    <t>399</t>
  </si>
  <si>
    <t>771579195</t>
  </si>
  <si>
    <t>Příplatek k montáž podlah keramických za spárování bílým cementem</t>
  </si>
  <si>
    <t>395237296</t>
  </si>
  <si>
    <t>400</t>
  </si>
  <si>
    <t>771591111</t>
  </si>
  <si>
    <t>Podlahy penetrace podkladu</t>
  </si>
  <si>
    <t>-1639867163</t>
  </si>
  <si>
    <t>401</t>
  </si>
  <si>
    <t>771591115</t>
  </si>
  <si>
    <t>Podlahy spárování silikonem</t>
  </si>
  <si>
    <t>-1980743261</t>
  </si>
  <si>
    <t>402</t>
  </si>
  <si>
    <t>771591171</t>
  </si>
  <si>
    <t>Montáž profilu ukončujícího pro plynulý přechod (dlažby s kobercem apod.)</t>
  </si>
  <si>
    <t>1696138671</t>
  </si>
  <si>
    <t>0,7*2+1,55</t>
  </si>
  <si>
    <t>403</t>
  </si>
  <si>
    <t>55310111</t>
  </si>
  <si>
    <t xml:space="preserve">přechodová podlahová lišta </t>
  </si>
  <si>
    <t>2119454437</t>
  </si>
  <si>
    <t>přechod*1,1</t>
  </si>
  <si>
    <t>404</t>
  </si>
  <si>
    <t>998771203</t>
  </si>
  <si>
    <t>Přesun hmot procentní pro podlahy z dlaždic v objektech v do 24 m</t>
  </si>
  <si>
    <t>1961969847</t>
  </si>
  <si>
    <t>775</t>
  </si>
  <si>
    <t>Podlahy skládané</t>
  </si>
  <si>
    <t>405</t>
  </si>
  <si>
    <t>775413120</t>
  </si>
  <si>
    <t>Montáž podlahové lišty ze dřeva tvrdého nebo měkkého připevněné vruty s přetmelením</t>
  </si>
  <si>
    <t>1944860474</t>
  </si>
  <si>
    <t>"schody"0,9*2+0,41*2</t>
  </si>
  <si>
    <t>406</t>
  </si>
  <si>
    <t>6119999</t>
  </si>
  <si>
    <t>podlahová systémová lišta</t>
  </si>
  <si>
    <t>-804628535</t>
  </si>
  <si>
    <t>lišta*1,05</t>
  </si>
  <si>
    <t>407</t>
  </si>
  <si>
    <t>775541111</t>
  </si>
  <si>
    <t>Montáž podlah plovoucích z lamel dýhovaných a laminovaných lepených v drážce š dílce do 150 mm</t>
  </si>
  <si>
    <t>889475739</t>
  </si>
  <si>
    <t>13,9-1,8*1,55+2,6+17,0+12,0+47,5</t>
  </si>
  <si>
    <t>408</t>
  </si>
  <si>
    <t>1776377114</t>
  </si>
  <si>
    <t>p11*1,05</t>
  </si>
  <si>
    <t>409</t>
  </si>
  <si>
    <t>775591191</t>
  </si>
  <si>
    <t>Montáž podložky vyrovnávací a tlumící pro plovoucí podlahy</t>
  </si>
  <si>
    <t>1102496282</t>
  </si>
  <si>
    <t>410</t>
  </si>
  <si>
    <t>6115535101</t>
  </si>
  <si>
    <t>podložka pěnová 5 mm</t>
  </si>
  <si>
    <t>-1627406979</t>
  </si>
  <si>
    <t>411</t>
  </si>
  <si>
    <t>998775203</t>
  </si>
  <si>
    <t>Přesun hmot procentní pro podlahy dřevěné v objektech v do 24 m</t>
  </si>
  <si>
    <t>871288879</t>
  </si>
  <si>
    <t>781</t>
  </si>
  <si>
    <t>Dokončovací práce - obklady</t>
  </si>
  <si>
    <t>412</t>
  </si>
  <si>
    <t>781474112</t>
  </si>
  <si>
    <t>Montáž obkladů vnitřních keramických hladkých do 12 ks/m2 lepených flexibilním lepidlem</t>
  </si>
  <si>
    <t>832252538</t>
  </si>
  <si>
    <t>"1,04"1,815*0,65+1,74*1,65+0,535*(0,65+1,15)*0,5*2+1,65*(1,15+2,6)*0,5*2+0,9*(1,65+2,6)*0,5*2</t>
  </si>
  <si>
    <t>(4,0+2,77-1,65+0,99*2-0,9*2+2,01-0,9+0,25)*2,6-0,7*1,97+1,9*0,125</t>
  </si>
  <si>
    <t>"vana"-0,7*0,6*2</t>
  </si>
  <si>
    <t>"1,06"(0,6+2,75+1,24)*0,6</t>
  </si>
  <si>
    <t>"1,08"((0,9+1,6)*2-0,7)*1,5</t>
  </si>
  <si>
    <t>413</t>
  </si>
  <si>
    <t>5973011</t>
  </si>
  <si>
    <t>velkoformátový obklad 200x500,odstín šedá a béžová imitace kamene</t>
  </si>
  <si>
    <t>-750142357</t>
  </si>
  <si>
    <t>ko*1,1</t>
  </si>
  <si>
    <t>414</t>
  </si>
  <si>
    <t>781479191</t>
  </si>
  <si>
    <t>Příplatek k montáži obkladů vnitřních keramických hladkých za plochu do 10 m2</t>
  </si>
  <si>
    <t>1267476330</t>
  </si>
  <si>
    <t>415</t>
  </si>
  <si>
    <t>781479195</t>
  </si>
  <si>
    <t>Příplatek k montáži obkladů vnitřních keramických hladkých za spárování bílým cementem</t>
  </si>
  <si>
    <t>-828208003</t>
  </si>
  <si>
    <t>416</t>
  </si>
  <si>
    <t>7814941112</t>
  </si>
  <si>
    <t>al profily rohové lepené flexibilním lepidlem</t>
  </si>
  <si>
    <t>-946854788</t>
  </si>
  <si>
    <t>"1,04"1,15+2,6*2+0,125+1,9+1,2</t>
  </si>
  <si>
    <t>417</t>
  </si>
  <si>
    <t>7814942111</t>
  </si>
  <si>
    <t>Al profily vanové lepené flexibilním lepidlem</t>
  </si>
  <si>
    <t>-1683410810</t>
  </si>
  <si>
    <t>"1,04"1,74+0,7*2</t>
  </si>
  <si>
    <t>418</t>
  </si>
  <si>
    <t>7814945111</t>
  </si>
  <si>
    <t>Al profily ukončovací lepené flexibilním lepidlem</t>
  </si>
  <si>
    <t>-1265322575</t>
  </si>
  <si>
    <t>"1,04"4,0*2+2,77-1,65+0,99*2-0,9*2+2,01-1,65+0,25+2*3,0+1,5*2</t>
  </si>
  <si>
    <t>419</t>
  </si>
  <si>
    <t>781495115</t>
  </si>
  <si>
    <t>Spárování vnitřních obkladů silikonem</t>
  </si>
  <si>
    <t>710803577</t>
  </si>
  <si>
    <t>"1,04"0,65*2+1,15+1,65*2+2,6*2+0,125+1,9+1,2</t>
  </si>
  <si>
    <t>"1,06"0,6*2</t>
  </si>
  <si>
    <t>"1,08"1,5*4</t>
  </si>
  <si>
    <t>420</t>
  </si>
  <si>
    <t>998781203</t>
  </si>
  <si>
    <t>Přesun hmot procentní pro obklady keramické v objektech v do 24 m</t>
  </si>
  <si>
    <t>-559855989</t>
  </si>
  <si>
    <t>783</t>
  </si>
  <si>
    <t>Dokončovací práce - nátěry</t>
  </si>
  <si>
    <t>421</t>
  </si>
  <si>
    <t>783147101</t>
  </si>
  <si>
    <t>Krycí jednonásobný polyuretanový nátěr truhlářských konstrukcí</t>
  </si>
  <si>
    <t>-342709496</t>
  </si>
  <si>
    <t>"prahy"(0,25+0,02*2)*0,9*3</t>
  </si>
  <si>
    <t>422</t>
  </si>
  <si>
    <t>783206801</t>
  </si>
  <si>
    <t>Odstranění nátěrů z tesařských konstrukcí obroušením</t>
  </si>
  <si>
    <t>-1392109517</t>
  </si>
  <si>
    <t>"stávající krov"(26,205-8,4+19,9-2,4)*0,5*8,01</t>
  </si>
  <si>
    <t>(19,9-4,5+17,75-2,5)*0,5*3,855-(1,6*0,485+2,345*1,25)</t>
  </si>
  <si>
    <t>6,25*(9,2-3,855)-(0,445*1,84+0,455*1,795+1,75*1,0)</t>
  </si>
  <si>
    <t>"nátěr"st*1,35</t>
  </si>
  <si>
    <t>"plné vazby"13,91*(2,94+2,59)*0,5*2*0,75</t>
  </si>
  <si>
    <t>5,435*(2,94+2,59)*0,5*2*1,2</t>
  </si>
  <si>
    <t>"trámový strop"(0,17+2*0,27)*(4,87*5+2,325*4+6,4*18)</t>
  </si>
  <si>
    <t>423</t>
  </si>
  <si>
    <t>783213121</t>
  </si>
  <si>
    <t>Napouštěcí dvojnásobný syntetický fungicidní nátěr tesařských konstrukcí zabudovaných do konstrukce</t>
  </si>
  <si>
    <t>-1439228902</t>
  </si>
  <si>
    <t>f60x180*(0,06+0,18)*2</t>
  </si>
  <si>
    <t>f120x120*(0,12+0,12)*2</t>
  </si>
  <si>
    <t>f130x150*(0,13+0,15)*2</t>
  </si>
  <si>
    <t>f150x150*0,15*4</t>
  </si>
  <si>
    <t>424</t>
  </si>
  <si>
    <t>783226101</t>
  </si>
  <si>
    <t>s2.9  Protipožární akrylátový nátěr tesařských konstrukcí REI30</t>
  </si>
  <si>
    <t>2006732772</t>
  </si>
  <si>
    <t>425</t>
  </si>
  <si>
    <t>783301311</t>
  </si>
  <si>
    <t>Odmaštění zámečnických konstrukcí vodou ředitelným odmašťovačem</t>
  </si>
  <si>
    <t>34078640</t>
  </si>
  <si>
    <t>426</t>
  </si>
  <si>
    <t>783314201</t>
  </si>
  <si>
    <t>Základní antikorozní jednonásobný syntetický standardní nátěr zámečnických konstrukcí</t>
  </si>
  <si>
    <t>1779947046</t>
  </si>
  <si>
    <t>"pr1-i120"(0,12+0,058*2)*2*(1,3*3+1,25*2)</t>
  </si>
  <si>
    <t>427</t>
  </si>
  <si>
    <t>783334201</t>
  </si>
  <si>
    <t>Základní antikorozní jednonásobný epoxidový nátěr zámečnických konstrukcí</t>
  </si>
  <si>
    <t>-1940939835</t>
  </si>
  <si>
    <t>"krov"</t>
  </si>
  <si>
    <t>"u120"(0,12+0,055*2)*2*(1,1*2+1,2*2)</t>
  </si>
  <si>
    <t>"u100"(0,1+0,05*2)*2*0,16*8</t>
  </si>
  <si>
    <t>"L80x6"0,16*2*0,07*48</t>
  </si>
  <si>
    <t>"u140"(0,14+0,06*2)*2*3,025*2</t>
  </si>
  <si>
    <t>"u180"(0,18+0,07*2)*2*(5,35+5,75*2+4,0)</t>
  </si>
  <si>
    <t>"u160"(0,16+0,065*2)*2*(1,95+4,1*2+3,98*2+4,12)</t>
  </si>
  <si>
    <t>"u200"(0,2+0,075*2)*2*5,02</t>
  </si>
  <si>
    <t>"plo"(0,1*0,2*6+0,062*0,162*16)*2</t>
  </si>
  <si>
    <t>"podlaha"</t>
  </si>
  <si>
    <t>"u80"(0,08+2*0,045)*2*10,2</t>
  </si>
  <si>
    <t>"i140"(0,14+2*0,066)*2*0,65</t>
  </si>
  <si>
    <t>"i120"(0,12+0,058*2)*2*1,2*2</t>
  </si>
  <si>
    <t>"u140"(0,14+2*0,06)*2*2,05</t>
  </si>
  <si>
    <t>"i240"(0,24+2*0,106)*2*6,95*2</t>
  </si>
  <si>
    <t>"i220"(0,22+0,098*2)*2*(6,95*4+6,05*2+6,17*4)</t>
  </si>
  <si>
    <t>"i260"(0,26+0,113*2)*2*6,95*2</t>
  </si>
  <si>
    <t>"i180"(0,18+0,082*2)*2*4,35*2</t>
  </si>
  <si>
    <t>"i200"(0,2+0,09*2)*2*(6,17*3+6,05*17)</t>
  </si>
  <si>
    <t>nátěrok*2</t>
  </si>
  <si>
    <t>784</t>
  </si>
  <si>
    <t>Dokončovací práce - malby a tapety</t>
  </si>
  <si>
    <t>428</t>
  </si>
  <si>
    <t>784181111</t>
  </si>
  <si>
    <t>Základní silikátová jednonásobná penetrace podkladu v místnostech výšky do 3,80m</t>
  </si>
  <si>
    <t>-592805168</t>
  </si>
  <si>
    <t>429</t>
  </si>
  <si>
    <t>784211101</t>
  </si>
  <si>
    <t>Dvojnásobné bílé malby disperzní ze směsí za mokra výborně otěruvzdorných v místnostech výšky do 3,80 m</t>
  </si>
  <si>
    <t>-150874584</t>
  </si>
  <si>
    <t>"1,01"((7,83+2,08+0,3)*2-1,55)*2,6</t>
  </si>
  <si>
    <t>0,9*(2,6+3,06)*0,5*2+(1,2*2+1,55)*3,06</t>
  </si>
  <si>
    <t>(1,0+2*2,0)*0,075</t>
  </si>
  <si>
    <t>"1,02"(1,25+2,11)*2*2,6</t>
  </si>
  <si>
    <t>"1,03"(3,8-1,775)*1,15+1,775*0,65+0,535*(0,65+1,15)*0,5*2+1,65*(1,15+2,6)*0,5*2</t>
  </si>
  <si>
    <t>(4,115+0,4+0,715+2*(4,135-1,65))*2,6</t>
  </si>
  <si>
    <t>"1,05"(3,975-1,775)*1,15+1,775*0,65+0,535*(0,65+1,15)*0,5*2</t>
  </si>
  <si>
    <t>(3,975+2*2,77-1,65*2)*2,6+1,65*(1,15+2,6)*0,5*2</t>
  </si>
  <si>
    <t>"1,06"(4,9+6,29-(1,77+0,79+1,775))*1,15+0,535*(0,65+1,15)*0,5*2+0,25*(1,15+1,05)*0,5*4</t>
  </si>
  <si>
    <t>(1,825+1,65)*(1,15+2,6)*0,5*2</t>
  </si>
  <si>
    <t>(8,88+0,65*2+1,365-1,65-1,825)*2,6</t>
  </si>
  <si>
    <t>(8,88+1,685+0,765*2+1,705-1,65-1,825)*2,6</t>
  </si>
  <si>
    <t>"ko"-(0,6+2,75+1,24)*0,6</t>
  </si>
  <si>
    <t>"1,07"(1,125+2,15)*2*2,6</t>
  </si>
  <si>
    <t>"1,08"(0,9+1,6)*2*(2,6-1,5)</t>
  </si>
  <si>
    <t>"1,09"(0,9+0,96)*2*3,06</t>
  </si>
  <si>
    <t>"1,10"(2,11+1,14)*2*3,06</t>
  </si>
  <si>
    <t>c21+c21h+c22+c22h+c24</t>
  </si>
  <si>
    <t>"střešní okna-ostění"(1,2+2,0)*2*0,4*11</t>
  </si>
  <si>
    <t>430</t>
  </si>
  <si>
    <t>784211161</t>
  </si>
  <si>
    <t>Příplatek k cenám 2x maleb ze směsí za mokra otěruvzdorných za barevnou malbu v světlém odstínu-polárně bílá</t>
  </si>
  <si>
    <t>-733840405</t>
  </si>
  <si>
    <t>Práce a dodávky M</t>
  </si>
  <si>
    <t>43-M</t>
  </si>
  <si>
    <t>Montáž ocelových konstrukcí</t>
  </si>
  <si>
    <t>431</t>
  </si>
  <si>
    <t>4441500.1</t>
  </si>
  <si>
    <t>D+M ocelové konstrukce krovu z válcovaných profilů ,provedení dle PD statika,vč.nákladů na potřebné montážní mechanismy-předpoklad autojeřáb</t>
  </si>
  <si>
    <t>kg</t>
  </si>
  <si>
    <t>1348905523</t>
  </si>
  <si>
    <t>432</t>
  </si>
  <si>
    <t>4441500.2</t>
  </si>
  <si>
    <t>D+M ocelové konstrukce podlahy z válcovaných profilů ,provedení dle PD statika,vč.nákladů na potřebné montážní mechanismy-předpoklad autojeřáb</t>
  </si>
  <si>
    <t>397260735</t>
  </si>
  <si>
    <t>VRN</t>
  </si>
  <si>
    <t>Vedlejší rozpočtové náklady</t>
  </si>
  <si>
    <t>VRN9</t>
  </si>
  <si>
    <t>Ostatní náklady</t>
  </si>
  <si>
    <t>433</t>
  </si>
  <si>
    <t>09210300</t>
  </si>
  <si>
    <t>Náklady na zkoušky a měření potřebné ke kolaudaci-protokol z měření hluku z dopravy,protokol z měření vlastností stav. konstrukcí (vzduch. neprůzvučnost stěn mezi spol. prostorem a byty+vzduch. a kročej. neprůzvuč.stropní konstr. mezi byty a ordinacemi)</t>
  </si>
  <si>
    <t>1024</t>
  </si>
  <si>
    <t>1460179554</t>
  </si>
  <si>
    <t>1,572</t>
  </si>
  <si>
    <t>74,748</t>
  </si>
  <si>
    <t>29,173</t>
  </si>
  <si>
    <t>127,98</t>
  </si>
  <si>
    <t>59,265</t>
  </si>
  <si>
    <t>1,845</t>
  </si>
  <si>
    <t>c220</t>
  </si>
  <si>
    <t>61,573</t>
  </si>
  <si>
    <t>bj2 - Půdní vestavba Zelená 15, 15a/č.p. 1084-byt2</t>
  </si>
  <si>
    <t>c220h</t>
  </si>
  <si>
    <t>9,675</t>
  </si>
  <si>
    <t>c23</t>
  </si>
  <si>
    <t>8,425</t>
  </si>
  <si>
    <t>156,13</t>
  </si>
  <si>
    <t>108,252</t>
  </si>
  <si>
    <t>cusp11</t>
  </si>
  <si>
    <t>12,938</t>
  </si>
  <si>
    <t>27,39</t>
  </si>
  <si>
    <t>3,1</t>
  </si>
  <si>
    <t>1,26</t>
  </si>
  <si>
    <t>5,5</t>
  </si>
  <si>
    <t>132,5</t>
  </si>
  <si>
    <t>f80x120</t>
  </si>
  <si>
    <t>8,45</t>
  </si>
  <si>
    <t>45,116</t>
  </si>
  <si>
    <t>97,372</t>
  </si>
  <si>
    <t>88,65</t>
  </si>
  <si>
    <t>378,366</t>
  </si>
  <si>
    <t>465,876</t>
  </si>
  <si>
    <t>310,029</t>
  </si>
  <si>
    <t>115,93</t>
  </si>
  <si>
    <t>10,6</t>
  </si>
  <si>
    <t>2,709</t>
  </si>
  <si>
    <t>88,434</t>
  </si>
  <si>
    <t>9,4</t>
  </si>
  <si>
    <t>6,736</t>
  </si>
  <si>
    <t>2,45</t>
  </si>
  <si>
    <t>s11</t>
  </si>
  <si>
    <t>6,464</t>
  </si>
  <si>
    <t>51,408</t>
  </si>
  <si>
    <t>2,741</t>
  </si>
  <si>
    <t>10,464</t>
  </si>
  <si>
    <t>3,848</t>
  </si>
  <si>
    <t>50,141</t>
  </si>
  <si>
    <t>20,403</t>
  </si>
  <si>
    <t>9,19</t>
  </si>
  <si>
    <t>sp11</t>
  </si>
  <si>
    <t>7,39</t>
  </si>
  <si>
    <t>242,529</t>
  </si>
  <si>
    <t>172,1</t>
  </si>
  <si>
    <t>132,45</t>
  </si>
  <si>
    <t>64,613</t>
  </si>
  <si>
    <t>64,247</t>
  </si>
  <si>
    <t>46,307</t>
  </si>
  <si>
    <t>1,278</t>
  </si>
  <si>
    <t>13,632</t>
  </si>
  <si>
    <t>1,31</t>
  </si>
  <si>
    <t xml:space="preserve">    723 -  Zdravotechnika-vnitřní vodovod</t>
  </si>
  <si>
    <t>-1177499612</t>
  </si>
  <si>
    <t>"i120"(0,42-0,058)*1,35*0,12</t>
  </si>
  <si>
    <t>-1224814253</t>
  </si>
  <si>
    <t>"i120"3*1,35*0,0111*1,1</t>
  </si>
  <si>
    <t>-1997575145</t>
  </si>
  <si>
    <t>-684426695</t>
  </si>
  <si>
    <t>(1,575+0,9+0,3+1,75)*0,6</t>
  </si>
  <si>
    <t>2134880783</t>
  </si>
  <si>
    <t>"i120"0,12*2*1,35</t>
  </si>
  <si>
    <t>3462532111</t>
  </si>
  <si>
    <t>Zaplentování horní plochy van deskami</t>
  </si>
  <si>
    <t>-93914837</t>
  </si>
  <si>
    <t>1,575*0,25</t>
  </si>
  <si>
    <t>346272116</t>
  </si>
  <si>
    <t>Přizdívky ochranné tl 200 mm z pórobetonových přesných hladkých tvárnic Ytong hmotnosti 500 kg/m3</t>
  </si>
  <si>
    <t>685502150</t>
  </si>
  <si>
    <t>"2,04"1,575*1,65</t>
  </si>
  <si>
    <t>-1085175089</t>
  </si>
  <si>
    <t>1 staveništní prefabrikát 300x1250x75mm s 2x otvor d=70mm</t>
  </si>
  <si>
    <t>-1772907490</t>
  </si>
  <si>
    <t>5931555</t>
  </si>
  <si>
    <t>2 staveništní prefabrikát 300x1170x75mm s 2x otvor d=70mm</t>
  </si>
  <si>
    <t>239144489</t>
  </si>
  <si>
    <t>5931556</t>
  </si>
  <si>
    <t>3 staveništní prefabrikát 300x1160x75mm s 2x otvor d=70mm</t>
  </si>
  <si>
    <t>-1270571140</t>
  </si>
  <si>
    <t>-1604818702</t>
  </si>
  <si>
    <t>829043545</t>
  </si>
  <si>
    <t>155,0</t>
  </si>
  <si>
    <t>-189291288</t>
  </si>
  <si>
    <t>0,3796/(145+155)*155</t>
  </si>
  <si>
    <t>427649748</t>
  </si>
  <si>
    <t>(0,7182+0,4612)/(145+155)*155</t>
  </si>
  <si>
    <t>-1558164618</t>
  </si>
  <si>
    <t>"odhalení zhlaví"3*2</t>
  </si>
  <si>
    <t>-513844634</t>
  </si>
  <si>
    <t>-1800854754</t>
  </si>
  <si>
    <t>2+4+13+10+7+2</t>
  </si>
  <si>
    <t>-1656745050</t>
  </si>
  <si>
    <t>1,0*(0,9+0,41)*0,00444*1,3</t>
  </si>
  <si>
    <t>-773014606</t>
  </si>
  <si>
    <t>1,0*3</t>
  </si>
  <si>
    <t>1499947174</t>
  </si>
  <si>
    <t>1,0*(0,9+0,41)</t>
  </si>
  <si>
    <t>"bok"(0,9+0,41)*0,1*2</t>
  </si>
  <si>
    <t>-1266315725</t>
  </si>
  <si>
    <t>744138198</t>
  </si>
  <si>
    <t>Cementový postřik vnitřních stěn nanášený síťovitě ručně,(pokrytí plochy 50 až 75 %)</t>
  </si>
  <si>
    <t>-1489283433</t>
  </si>
  <si>
    <t>s11+bom50*0,5</t>
  </si>
  <si>
    <t>978036430</t>
  </si>
  <si>
    <t>612142001</t>
  </si>
  <si>
    <t>Potažení vnitřních stěn sklovláknitým pletivem vtlačeným do tenkovrstvé hmoty</t>
  </si>
  <si>
    <t>-266289599</t>
  </si>
  <si>
    <t>612321141</t>
  </si>
  <si>
    <t xml:space="preserve">Vápenocementová omítka štuková dvouvrstvá vnitřních stěn nanášená ručně, tloušťky jádrové omítky do 10 mm a tloušťky štuku do 3 mm </t>
  </si>
  <si>
    <t>-71890831</t>
  </si>
  <si>
    <t>"komín-šikmina"1,2*1,3*0,5*2+0,495*1,665</t>
  </si>
  <si>
    <t>1,02*(1,0+1,4)*0,5*2+0,48*(2,0+1,4)</t>
  </si>
  <si>
    <t>612321191</t>
  </si>
  <si>
    <t>Příplatek k vápenocementové omítce vnitřních stěn za každých dalších 5 mm tloušťky ručně</t>
  </si>
  <si>
    <t>-1890534282</t>
  </si>
  <si>
    <t>s11*2</t>
  </si>
  <si>
    <t>670055325</t>
  </si>
  <si>
    <t>Cementová omítka hladká jednovrstvá vnitřních stěn nanášená ručně,obj.hmotnost min 1700kg/m3,tloušťky do 10 mm</t>
  </si>
  <si>
    <t>-1433730575</t>
  </si>
  <si>
    <t>bom100-s11</t>
  </si>
  <si>
    <t>32832547</t>
  </si>
  <si>
    <t>(bom100-s11)*2</t>
  </si>
  <si>
    <t>-1862718697</t>
  </si>
  <si>
    <t>"i120"(0,42+0,12*2)*1,35</t>
  </si>
  <si>
    <t>-2122704821</t>
  </si>
  <si>
    <t>"komín"1,6*2+1,0*2+1,4*2</t>
  </si>
  <si>
    <t>"2,01"2,6</t>
  </si>
  <si>
    <t>-959929525</t>
  </si>
  <si>
    <t>622381021</t>
  </si>
  <si>
    <t>Tenkovrstvá probarvená minerální zrnitá omítka tl. 2,0 mm včetně penetrace vnějších stěn</t>
  </si>
  <si>
    <t>-697602798</t>
  </si>
  <si>
    <t>-133617255</t>
  </si>
  <si>
    <t>1807312491</t>
  </si>
  <si>
    <t>-1038496814</t>
  </si>
  <si>
    <t>-538827882</t>
  </si>
  <si>
    <t>225977099</t>
  </si>
  <si>
    <t>433468010</t>
  </si>
  <si>
    <t>2030594719</t>
  </si>
  <si>
    <t>-1708536199</t>
  </si>
  <si>
    <t>zárubeň ocelová bezpečnostní falcová pro dodatečnou montáž, s drážkou pro těsnění 900x1970x205,těsnění v barvě zárubní,PÚ polomatný práškový vypal.lak</t>
  </si>
  <si>
    <t>-2033409675</t>
  </si>
  <si>
    <t>936302038</t>
  </si>
  <si>
    <t>539394380</t>
  </si>
  <si>
    <t>1150887097</t>
  </si>
  <si>
    <t>-1686661208</t>
  </si>
  <si>
    <t>"l1"172,1-2,4*(5,435-0,29)</t>
  </si>
  <si>
    <t>-911780169</t>
  </si>
  <si>
    <t>692300554</t>
  </si>
  <si>
    <t>172,1*0,025</t>
  </si>
  <si>
    <t>872832007</t>
  </si>
  <si>
    <t>-1268058163</t>
  </si>
  <si>
    <t>"l1"(172,1-2,4*(5,435-0,29))*0,08</t>
  </si>
  <si>
    <t>"l2"2,4*(5,439-0,29)*0,05</t>
  </si>
  <si>
    <t>2106929199</t>
  </si>
  <si>
    <t>(8,0+18,78+10,465+5,055)*0,25*0,2*0,5</t>
  </si>
  <si>
    <t>31301078</t>
  </si>
  <si>
    <t>(1,05+2*2,7)*0,42</t>
  </si>
  <si>
    <t>971033361</t>
  </si>
  <si>
    <t>Vybourání otvorů ve zdivu cihelném pl do 0,09 m2 na MVC nebo MV tl do 600 mm</t>
  </si>
  <si>
    <t>643930838</t>
  </si>
  <si>
    <t>"pro i180"2</t>
  </si>
  <si>
    <t>971033651</t>
  </si>
  <si>
    <t>Vybourání otvorů ve zdivu cihelném pl do 4 m2 na MVC nebo MV tl do 600 mm</t>
  </si>
  <si>
    <t>1189731083</t>
  </si>
  <si>
    <t>1,05*2,7*0,42</t>
  </si>
  <si>
    <t>-1097141115</t>
  </si>
  <si>
    <t>"pro ocel.nosníky podlahy"2+4+13+10+7+2+4</t>
  </si>
  <si>
    <t>-668878389</t>
  </si>
  <si>
    <t>1936700779</t>
  </si>
  <si>
    <t>"i120"3*1,35</t>
  </si>
  <si>
    <t>1399389174</t>
  </si>
  <si>
    <t>(5,0+12+5,0+9,0)*2</t>
  </si>
  <si>
    <t>-588074463</t>
  </si>
  <si>
    <t>"k"1</t>
  </si>
  <si>
    <t>-462022987</t>
  </si>
  <si>
    <t>(5,055+10,485+18,16)*0,28+(5,49+2,4)*0,23</t>
  </si>
  <si>
    <t>"komín"1,32*(5,35+5,05-2,94*2)+0,495*((5,35+5,05)*0,5-2,94)</t>
  </si>
  <si>
    <t>2,35*(5,05-2,94)*0,5</t>
  </si>
  <si>
    <t>"komín"2,165*((3,01+2,59+3,3)*0,5-2,87)*2+0,48*(3,3-2,87+3,01+2,59-2,87)</t>
  </si>
  <si>
    <t>-812739038</t>
  </si>
  <si>
    <t>"komín"1,32*2*2,94</t>
  </si>
  <si>
    <t>"šikmá část"2,24*(0,29+2,94)*0,5*2+0,495*(3,3+0,29)</t>
  </si>
  <si>
    <t>2,35*2,94+1,1*(2,94+2,1)*0,5</t>
  </si>
  <si>
    <t>(2,585+0,145+1,99)*2,1+1,14*(2,1+0,28)*0,5</t>
  </si>
  <si>
    <t>"komín"(2,165*2+0,48)*2,87+1,02*(1,0+1,4)*0,5*2+0,48*(2,0+1,4)</t>
  </si>
  <si>
    <t>"6,302"(1,85*2+4,12)*2,81-1,05*2,7</t>
  </si>
  <si>
    <t>382571539</t>
  </si>
  <si>
    <t>806233802</t>
  </si>
  <si>
    <t>699798271</t>
  </si>
  <si>
    <t>-1662098942</t>
  </si>
  <si>
    <t>-740863225</t>
  </si>
  <si>
    <t>-765774502</t>
  </si>
  <si>
    <t>-1993934426</t>
  </si>
  <si>
    <t>"odhalení zhlaví"3*2*(0,17+0,27*2)*0,3</t>
  </si>
  <si>
    <t>-1989930692</t>
  </si>
  <si>
    <t>-1164902875</t>
  </si>
  <si>
    <t>"2,01"((3,795+1,775)*2-0,9)*0,15</t>
  </si>
  <si>
    <t>"2,04"((3,15+1,89)*2-0,7)*0,15</t>
  </si>
  <si>
    <t>"2,08"((1,845+2,39)*2-0,7)*0,15</t>
  </si>
  <si>
    <t>123504696</t>
  </si>
  <si>
    <t>-772775042</t>
  </si>
  <si>
    <t>"2,01"((3,795+1,775)*2-0,9)</t>
  </si>
  <si>
    <t>"2,04"((3,15+1,89)*2-0,7)</t>
  </si>
  <si>
    <t>"2,08"((1,845+2,39)*2-0,7)</t>
  </si>
  <si>
    <t>1230560845</t>
  </si>
  <si>
    <t>1582695407</t>
  </si>
  <si>
    <t>-769814592</t>
  </si>
  <si>
    <t>623841565</t>
  </si>
  <si>
    <t>"c2,2"4,8*5,8+6,0*4,0+4,85*2,9</t>
  </si>
  <si>
    <t>"komín"-(0,495*1,25+0,48*2,165)</t>
  </si>
  <si>
    <t>"stropní konstrukce pod půdou"172,10</t>
  </si>
  <si>
    <t>631481570.1</t>
  </si>
  <si>
    <t>334816290</t>
  </si>
  <si>
    <t>-29666551</t>
  </si>
  <si>
    <t>-1443334172</t>
  </si>
  <si>
    <t>"schody"1,0*(0,5+0,3+0,5)</t>
  </si>
  <si>
    <t>-1711932105</t>
  </si>
  <si>
    <t>-356052925</t>
  </si>
  <si>
    <t>-485243766</t>
  </si>
  <si>
    <t>"schody"1,0*(0,5*0,1+0,3*0,25+0,5*0,4)*1,02</t>
  </si>
  <si>
    <t>1635953878</t>
  </si>
  <si>
    <t>-631397971</t>
  </si>
  <si>
    <t>-1662269283</t>
  </si>
  <si>
    <t>-1443451783</t>
  </si>
  <si>
    <t>-2106558460</t>
  </si>
  <si>
    <t>"2,01"(1,775+3,795)*2-0,9</t>
  </si>
  <si>
    <t>(3,27+6,2+0,755+0,6)*2-0,85-(0,8*3+0,7*2)-1,05</t>
  </si>
  <si>
    <t>"schod"0,765*2+0,46*2</t>
  </si>
  <si>
    <t>"2,02"(6,14+3,98+0,535)*2-(0,8+0,7)</t>
  </si>
  <si>
    <t>"2,03"(3,13+1,27)*2-0,7</t>
  </si>
  <si>
    <t>"2,04"(3,15+1,89)*2-0,7</t>
  </si>
  <si>
    <t>"2,05"(4,5+2,8)*2-0,8</t>
  </si>
  <si>
    <t>"2,06"(6,25+6,085+0,535*2)*2-0,8</t>
  </si>
  <si>
    <t>"2,07"0,85+2*0,755</t>
  </si>
  <si>
    <t>"2,08"(1,875+2,39)*2-0,7</t>
  </si>
  <si>
    <t>547600566</t>
  </si>
  <si>
    <t>-2085582008</t>
  </si>
  <si>
    <t>(7,7+4,5)*0,5*4,4</t>
  </si>
  <si>
    <t>(18,16+12,0)*0,5*4,4</t>
  </si>
  <si>
    <t>(10,46+4,25)*0,5*4,4</t>
  </si>
  <si>
    <t>(3,0+5,0)*0,5*4,4</t>
  </si>
  <si>
    <t>"střešní okna"-(0,78*1,6*8+0,6*0,6*2)</t>
  </si>
  <si>
    <t>-49425467</t>
  </si>
  <si>
    <t>-2032702648</t>
  </si>
  <si>
    <t>-173581906</t>
  </si>
  <si>
    <t>2053388812</t>
  </si>
  <si>
    <t>c21+c21h+c23+ti16</t>
  </si>
  <si>
    <t>1481124573</t>
  </si>
  <si>
    <t>(c21+c21h+c23+ti16)*1,1</t>
  </si>
  <si>
    <t>-492354555</t>
  </si>
  <si>
    <t>-1274509252</t>
  </si>
  <si>
    <t>1517006269</t>
  </si>
  <si>
    <t>(p11+p21*2+p22*2)*1,1</t>
  </si>
  <si>
    <t>-42948417</t>
  </si>
  <si>
    <t>-399219395</t>
  </si>
  <si>
    <t>Potrubí kanalizační z PP připojovací systém HT DN 50, vč. kolen, redukcí, odboček</t>
  </si>
  <si>
    <t>-1688806689</t>
  </si>
  <si>
    <t>Potrubí kanalizační z PP větrací systém HT DN 75,vč. kolen, redukcí, odboček, čistících kusů</t>
  </si>
  <si>
    <t>2041003061</t>
  </si>
  <si>
    <t>Potrubí kanalizační z PVC větrací systém HT DN 75</t>
  </si>
  <si>
    <t>-137847235</t>
  </si>
  <si>
    <t>Potrubí kanalizační z PP systém HT DN 110, vč. kolen, redukcí, odboček</t>
  </si>
  <si>
    <t>-519901171</t>
  </si>
  <si>
    <t>Potrubí kanalizační z PVC větrací systém HT DN 110</t>
  </si>
  <si>
    <t>2008759318</t>
  </si>
  <si>
    <t>-1814557730</t>
  </si>
  <si>
    <t>1639241379</t>
  </si>
  <si>
    <t>Napojení vnitřní kanalizace na stávající stoupačku</t>
  </si>
  <si>
    <t>-384784819</t>
  </si>
  <si>
    <t>-337288589</t>
  </si>
  <si>
    <t>Sifon HL21 pro odvod kondenzátu</t>
  </si>
  <si>
    <t>-2109285518</t>
  </si>
  <si>
    <t>-1809118592</t>
  </si>
  <si>
    <t>Větrací hlavice HL810</t>
  </si>
  <si>
    <t>-1979283281</t>
  </si>
  <si>
    <t>Větrací hlavice HL807</t>
  </si>
  <si>
    <t>-1987163651</t>
  </si>
  <si>
    <t>1474478956</t>
  </si>
  <si>
    <t>798288048</t>
  </si>
  <si>
    <t>952234617</t>
  </si>
  <si>
    <t>763448388</t>
  </si>
  <si>
    <t>1205761955</t>
  </si>
  <si>
    <t>-1300891702</t>
  </si>
  <si>
    <t>-1782148135</t>
  </si>
  <si>
    <t>-1430392807</t>
  </si>
  <si>
    <t>-32058767</t>
  </si>
  <si>
    <t>Kulový uzávěr plastový PPR DN 25</t>
  </si>
  <si>
    <t>900196873</t>
  </si>
  <si>
    <t>121110270</t>
  </si>
  <si>
    <t>122256699</t>
  </si>
  <si>
    <t>728354202</t>
  </si>
  <si>
    <t>PN.28</t>
  </si>
  <si>
    <t>-88365087</t>
  </si>
  <si>
    <t>-207883733</t>
  </si>
  <si>
    <t>1679874816</t>
  </si>
  <si>
    <t>1616708708</t>
  </si>
  <si>
    <t>181856323</t>
  </si>
  <si>
    <t>-355790358</t>
  </si>
  <si>
    <t>726810275</t>
  </si>
  <si>
    <t>-1228644708</t>
  </si>
  <si>
    <t>652080545</t>
  </si>
  <si>
    <t>-1557420767</t>
  </si>
  <si>
    <t>734958526</t>
  </si>
  <si>
    <t>-1033006</t>
  </si>
  <si>
    <t>989656037</t>
  </si>
  <si>
    <t>2111934283</t>
  </si>
  <si>
    <t>PN.421</t>
  </si>
  <si>
    <t>Koupelnová rohová asymetrická vana vč. vanového sifonu a revizních dvířek pod vanou</t>
  </si>
  <si>
    <t>357007880</t>
  </si>
  <si>
    <t>Baterie sprchové nástěnné pákové</t>
  </si>
  <si>
    <t>912981787</t>
  </si>
  <si>
    <t>PN.431</t>
  </si>
  <si>
    <t xml:space="preserve">Sprchový kout vč. sprchového sifonu,  zástěny			</t>
  </si>
  <si>
    <t>-642598233</t>
  </si>
  <si>
    <t>PN.432</t>
  </si>
  <si>
    <t>Montáž zařizovacích předmětů</t>
  </si>
  <si>
    <t>1122819091</t>
  </si>
  <si>
    <t>251055518</t>
  </si>
  <si>
    <t>-1017195366</t>
  </si>
  <si>
    <t>-922881309</t>
  </si>
  <si>
    <t>218871114</t>
  </si>
  <si>
    <t>416850879</t>
  </si>
  <si>
    <t>2060531174</t>
  </si>
  <si>
    <t>381172631</t>
  </si>
  <si>
    <t>446455191</t>
  </si>
  <si>
    <t>-1815435775</t>
  </si>
  <si>
    <t>1772042376</t>
  </si>
  <si>
    <t>364385734</t>
  </si>
  <si>
    <t>723267610</t>
  </si>
  <si>
    <t>131887351</t>
  </si>
  <si>
    <t>-421247586</t>
  </si>
  <si>
    <t>1984718050</t>
  </si>
  <si>
    <t>1174249277</t>
  </si>
  <si>
    <t>-61926072</t>
  </si>
  <si>
    <t>1653387697</t>
  </si>
  <si>
    <t>2065415174</t>
  </si>
  <si>
    <t>-2101258025</t>
  </si>
  <si>
    <t xml:space="preserve">Otopné těleso panelové VK 21, 1 přídavná přestupní plocha výška/délka 500/1400mm </t>
  </si>
  <si>
    <t>-1557126654</t>
  </si>
  <si>
    <t>-690516241</t>
  </si>
  <si>
    <t>-1599367166</t>
  </si>
  <si>
    <t>Otopné těleso trubkové výška/délka 1820/450 mm vč.patrony pro možnost napojení na elektriku</t>
  </si>
  <si>
    <t>-1371934774</t>
  </si>
  <si>
    <t>Otopné těleso trubkové výška/délka 1500/750 mm vč.patrony pro možnost napojení na elektriku</t>
  </si>
  <si>
    <t>371298062</t>
  </si>
  <si>
    <t>1727965417</t>
  </si>
  <si>
    <t>1776455891</t>
  </si>
  <si>
    <t>2069360293</t>
  </si>
  <si>
    <t>-1371947282</t>
  </si>
  <si>
    <t>PN.721</t>
  </si>
  <si>
    <t>888150003</t>
  </si>
  <si>
    <t>277123071</t>
  </si>
  <si>
    <t>1277372573</t>
  </si>
  <si>
    <t>-992353718</t>
  </si>
  <si>
    <t>-1058781519</t>
  </si>
  <si>
    <t>-1872117012</t>
  </si>
  <si>
    <t>-1241955569</t>
  </si>
  <si>
    <t>1861237975</t>
  </si>
  <si>
    <t>517203363</t>
  </si>
  <si>
    <t>2066615205</t>
  </si>
  <si>
    <t>822783645</t>
  </si>
  <si>
    <t>321302035</t>
  </si>
  <si>
    <t>-1214860110</t>
  </si>
  <si>
    <t>-1576405870</t>
  </si>
  <si>
    <t>1649623375</t>
  </si>
  <si>
    <t>309570939</t>
  </si>
  <si>
    <t>rozvodnice zapuštěná, neprůhledné dveře 4x12 modulů</t>
  </si>
  <si>
    <t>58712398</t>
  </si>
  <si>
    <t>-1945035362</t>
  </si>
  <si>
    <t>-156799562</t>
  </si>
  <si>
    <t>838586250</t>
  </si>
  <si>
    <t>1273984468</t>
  </si>
  <si>
    <t>1548871738</t>
  </si>
  <si>
    <t>-1653267143</t>
  </si>
  <si>
    <t>1083773466</t>
  </si>
  <si>
    <t>-1701173599</t>
  </si>
  <si>
    <t>1941130193</t>
  </si>
  <si>
    <t>325968715</t>
  </si>
  <si>
    <t>-1695266383</t>
  </si>
  <si>
    <t>-2077098280</t>
  </si>
  <si>
    <t>741310025.1</t>
  </si>
  <si>
    <t>Montáž vypínač nástěnný sériový ř.5 prostředí normální</t>
  </si>
  <si>
    <t>548353500</t>
  </si>
  <si>
    <t>345357130.1</t>
  </si>
  <si>
    <t>Sériový vypínač ř.5 7 10A Tango bílý, slonová kost</t>
  </si>
  <si>
    <t>-1495527932</t>
  </si>
  <si>
    <t>-473741768</t>
  </si>
  <si>
    <t>1870716026</t>
  </si>
  <si>
    <t>1182551072</t>
  </si>
  <si>
    <t>526325981</t>
  </si>
  <si>
    <t>-2066103470</t>
  </si>
  <si>
    <t>-1621999655</t>
  </si>
  <si>
    <t>-714711862</t>
  </si>
  <si>
    <t>1877909713</t>
  </si>
  <si>
    <t>-33733641</t>
  </si>
  <si>
    <t>-822666999</t>
  </si>
  <si>
    <t>1669341396</t>
  </si>
  <si>
    <t>606644472</t>
  </si>
  <si>
    <t>1383692607</t>
  </si>
  <si>
    <t>-416867190</t>
  </si>
  <si>
    <t>1962659012</t>
  </si>
  <si>
    <t>-136451064</t>
  </si>
  <si>
    <t>-379331758</t>
  </si>
  <si>
    <t>-1685979647</t>
  </si>
  <si>
    <t>-1353505862</t>
  </si>
  <si>
    <t>1228128858</t>
  </si>
  <si>
    <t>-1857944131</t>
  </si>
  <si>
    <t>2046174109</t>
  </si>
  <si>
    <t>-1488027639</t>
  </si>
  <si>
    <t>-613634250</t>
  </si>
  <si>
    <t>Zvonek do rozvaděče na DIN lištu</t>
  </si>
  <si>
    <t>-159685831</t>
  </si>
  <si>
    <t>-2065018524</t>
  </si>
  <si>
    <t>2085897085</t>
  </si>
  <si>
    <t>-1456528815</t>
  </si>
  <si>
    <t>1738838380</t>
  </si>
  <si>
    <t>-1005784117</t>
  </si>
  <si>
    <t>-1979786855</t>
  </si>
  <si>
    <t>-508222842</t>
  </si>
  <si>
    <t>-756149669</t>
  </si>
  <si>
    <t>1656894512</t>
  </si>
  <si>
    <t>892253335</t>
  </si>
  <si>
    <t>1556360722</t>
  </si>
  <si>
    <t>-218672747</t>
  </si>
  <si>
    <t>-498852544</t>
  </si>
  <si>
    <t>156004999</t>
  </si>
  <si>
    <t>PN.74</t>
  </si>
  <si>
    <t>896789750</t>
  </si>
  <si>
    <t>340949632</t>
  </si>
  <si>
    <t>PN.75</t>
  </si>
  <si>
    <t>-1394255527</t>
  </si>
  <si>
    <t>PN.76</t>
  </si>
  <si>
    <t>-971041866</t>
  </si>
  <si>
    <t>PN.77</t>
  </si>
  <si>
    <t>-93231804</t>
  </si>
  <si>
    <t>380670314</t>
  </si>
  <si>
    <t>1494789070</t>
  </si>
  <si>
    <t>-652003137</t>
  </si>
  <si>
    <t>PN.78</t>
  </si>
  <si>
    <t>1162393518</t>
  </si>
  <si>
    <t>-2090968837</t>
  </si>
  <si>
    <t>1761036376</t>
  </si>
  <si>
    <t>371173172</t>
  </si>
  <si>
    <t>294655646</t>
  </si>
  <si>
    <t>PN.79</t>
  </si>
  <si>
    <t>-205956383</t>
  </si>
  <si>
    <t>-1674670317</t>
  </si>
  <si>
    <t>PN.80</t>
  </si>
  <si>
    <t>2143798126</t>
  </si>
  <si>
    <t>PN.81</t>
  </si>
  <si>
    <t>657491727</t>
  </si>
  <si>
    <t>PN.82</t>
  </si>
  <si>
    <t>620250827</t>
  </si>
  <si>
    <t>PN.83</t>
  </si>
  <si>
    <t>1538879811</t>
  </si>
  <si>
    <t>335059003</t>
  </si>
  <si>
    <t>PN.84</t>
  </si>
  <si>
    <t>839442978</t>
  </si>
  <si>
    <t>-1897396183</t>
  </si>
  <si>
    <t>"sloupky"0,15*4*(2,38*6+2,6)</t>
  </si>
  <si>
    <t>(0,15+0,1*2)*2,6</t>
  </si>
  <si>
    <t>-222096234</t>
  </si>
  <si>
    <t>42+12</t>
  </si>
  <si>
    <t>-947353865</t>
  </si>
  <si>
    <t>"detai 2"1*3</t>
  </si>
  <si>
    <t>"detai 3"1*4</t>
  </si>
  <si>
    <t>"detai 4"2*6</t>
  </si>
  <si>
    <t>-1725932934</t>
  </si>
  <si>
    <t>"detail 13"2*4</t>
  </si>
  <si>
    <t>"detail 17"1*4</t>
  </si>
  <si>
    <t>-2008368928</t>
  </si>
  <si>
    <t>8+48+9</t>
  </si>
  <si>
    <t>30925112</t>
  </si>
  <si>
    <t>svorník M16 x 50mm,pozinkovaný</t>
  </si>
  <si>
    <t>-921999957</t>
  </si>
  <si>
    <t>"detail 4"2*2</t>
  </si>
  <si>
    <t>"detail 9"1*2</t>
  </si>
  <si>
    <t>"detail 10"1*2</t>
  </si>
  <si>
    <t>-120908218</t>
  </si>
  <si>
    <t>"detail 12"5*2</t>
  </si>
  <si>
    <t>"detail 16"8*4</t>
  </si>
  <si>
    <t>"detail 19"6*1</t>
  </si>
  <si>
    <t>30925112.2</t>
  </si>
  <si>
    <t>svorník M16 x 140mm,pozinkovaný</t>
  </si>
  <si>
    <t>-1271839434</t>
  </si>
  <si>
    <t>"detail 7"8*1</t>
  </si>
  <si>
    <t>"detail 9"1*1</t>
  </si>
  <si>
    <t>-2108023939</t>
  </si>
  <si>
    <t>4+6+102+22</t>
  </si>
  <si>
    <t>30925111.1</t>
  </si>
  <si>
    <t>1000294679</t>
  </si>
  <si>
    <t>"detail 13"2*2</t>
  </si>
  <si>
    <t>30925116.1</t>
  </si>
  <si>
    <t>-1002458775</t>
  </si>
  <si>
    <t>"detail 17"1*2</t>
  </si>
  <si>
    <t>-550292903</t>
  </si>
  <si>
    <t>"detail 2"1*3</t>
  </si>
  <si>
    <t>"detail 3"1*4</t>
  </si>
  <si>
    <t>"detail 4"2*6</t>
  </si>
  <si>
    <t>"detail 6"13*2</t>
  </si>
  <si>
    <t>"detail 7"8*2</t>
  </si>
  <si>
    <t>"detail 9"1*4</t>
  </si>
  <si>
    <t>"detail 11"4*1</t>
  </si>
  <si>
    <t>"detail 16"8*1</t>
  </si>
  <si>
    <t>221477421</t>
  </si>
  <si>
    <t>"detail 2"1*1</t>
  </si>
  <si>
    <t>"detail 6"13*1</t>
  </si>
  <si>
    <t>762085113</t>
  </si>
  <si>
    <t>Montáž svorníků nebo šroubů délky do 450 mm</t>
  </si>
  <si>
    <t>-1450768319</t>
  </si>
  <si>
    <t>30925117</t>
  </si>
  <si>
    <t>svorník M16 x400mm,pozinkovaný</t>
  </si>
  <si>
    <t>1115798573</t>
  </si>
  <si>
    <t>"detail 22"1*1</t>
  </si>
  <si>
    <t>1981897187</t>
  </si>
  <si>
    <t>"c-kleštiny 75x150"2,6*2+4,0*2+5,3*2+5,75*2</t>
  </si>
  <si>
    <t>"e-pásky 90x130"1,4*15</t>
  </si>
  <si>
    <t>477957727</t>
  </si>
  <si>
    <t>"f-krokve110x140"1,5*4+1,0</t>
  </si>
  <si>
    <t>-1885872171</t>
  </si>
  <si>
    <t>"d-vzpěry 140x170"3,5*6</t>
  </si>
  <si>
    <t>"f-sloupky 150x150"1,5*2</t>
  </si>
  <si>
    <t>"sloupky nad podlahou"0,4*12</t>
  </si>
  <si>
    <t>762763439</t>
  </si>
  <si>
    <t>"f-vaznice 160x190"3,75</t>
  </si>
  <si>
    <t>-1713744426</t>
  </si>
  <si>
    <t>"kleštiny"3,0*2+3,7*8+5,1*19</t>
  </si>
  <si>
    <t>"krokev"1,35*2+1,25+1,45*2+1,6</t>
  </si>
  <si>
    <t>1971026800</t>
  </si>
  <si>
    <t>f80x120*0,08*0,12*1,1</t>
  </si>
  <si>
    <t>-436000359</t>
  </si>
  <si>
    <t>"vložka"0,18*7</t>
  </si>
  <si>
    <t>"sloupek"3,1</t>
  </si>
  <si>
    <t>-655826847</t>
  </si>
  <si>
    <t>-1964783494</t>
  </si>
  <si>
    <t>"sloupek"0,5*11</t>
  </si>
  <si>
    <t>-825764799</t>
  </si>
  <si>
    <t>762341210</t>
  </si>
  <si>
    <t>Montáž bednění střech rovných a šikmých sklonu do 60° z hrubých prken na sraz</t>
  </si>
  <si>
    <t>874336591</t>
  </si>
  <si>
    <t>"sp1.1"5,01*1,38+(5,01-2,845)*(1,6-1,38)</t>
  </si>
  <si>
    <t>605151110</t>
  </si>
  <si>
    <t>řezivo jehličnaté boční prkno jakost I.-II. 2 - 3 cm</t>
  </si>
  <si>
    <t>1614352951</t>
  </si>
  <si>
    <t>sp11*0,024*1,1</t>
  </si>
  <si>
    <t>854247766</t>
  </si>
  <si>
    <t>"střeš,výlez"0,6*0,6*3</t>
  </si>
  <si>
    <t>909793369</t>
  </si>
  <si>
    <t>"střešní okna"0,8*1,6*8</t>
  </si>
  <si>
    <t>762342216</t>
  </si>
  <si>
    <t>Montáž laťování na střechách jednoduchých sklonu do 60° osové vzdálenosti do 600 mm</t>
  </si>
  <si>
    <t>871307978</t>
  </si>
  <si>
    <t>605141140</t>
  </si>
  <si>
    <t>řezivo jehličnaté, střešní latě impregnované dl 4 m</t>
  </si>
  <si>
    <t>-610054554</t>
  </si>
  <si>
    <t>"sp1.1"5,01*3*0,06*0,06*1,1</t>
  </si>
  <si>
    <t>-1906186404</t>
  </si>
  <si>
    <t>"pro sp1.1"5,01*1,75</t>
  </si>
  <si>
    <t>-62825212</t>
  </si>
  <si>
    <t>1598024808</t>
  </si>
  <si>
    <t>f80x120*0,08*0,12</t>
  </si>
  <si>
    <t>"sp11"5,01*3*0,06*0,06</t>
  </si>
  <si>
    <t>latě/0,3*0,06*0,04</t>
  </si>
  <si>
    <t>1742227202</t>
  </si>
  <si>
    <t>"ostění"(1,2+2,0)*2*0,4*8</t>
  </si>
  <si>
    <t>1,0*4*0,4*2</t>
  </si>
  <si>
    <t>762431230</t>
  </si>
  <si>
    <t>Montáž obložení stěn deskami cementotřískovými na sraz</t>
  </si>
  <si>
    <t>-1434552981</t>
  </si>
  <si>
    <t>"sp1,1-okap"3,0</t>
  </si>
  <si>
    <t>595907910</t>
  </si>
  <si>
    <t>deska cementotřísková CETRIS PROFIL PLUS fasádní 125x335 cm tl.1,2 cm</t>
  </si>
  <si>
    <t>921083718</t>
  </si>
  <si>
    <t>3,0*1,04</t>
  </si>
  <si>
    <t>762439001</t>
  </si>
  <si>
    <t>Montáž obložení stěn podkladový rošt</t>
  </si>
  <si>
    <t>492236905</t>
  </si>
  <si>
    <t>3,0/0,5</t>
  </si>
  <si>
    <t>605110110</t>
  </si>
  <si>
    <t>řezivo jehličnaté deskové neopracované střed jakost I</t>
  </si>
  <si>
    <t>2125618447</t>
  </si>
  <si>
    <t>3,0/0,5*0,1*0,1*1,1</t>
  </si>
  <si>
    <t>-2055303687</t>
  </si>
  <si>
    <t>cd12+3,0*2</t>
  </si>
  <si>
    <t>166691929</t>
  </si>
  <si>
    <t>-828091502</t>
  </si>
  <si>
    <t>Demontáž záklopů stropů z hrubých prken tl do 32 mm lištovaný</t>
  </si>
  <si>
    <t>1620810529</t>
  </si>
  <si>
    <t>"l2"2,4*(5,439-0,29)</t>
  </si>
  <si>
    <t>-2141908685</t>
  </si>
  <si>
    <t>1642119773</t>
  </si>
  <si>
    <t>(0,755+1,97+0,6+2,39)*(2,6+0,09)-0,7*1,97</t>
  </si>
  <si>
    <t>1,6*((1,15+2,6)*0,5+0,09)+(3,435-1,6)*(2,6+0,09)-0,8*1,97</t>
  </si>
  <si>
    <t>1,7*((1,15+2,6)*0,5+0,09)</t>
  </si>
  <si>
    <t>0,9*((1,15+2,6)*0,5+0,09)</t>
  </si>
  <si>
    <t>(6,2-0,315+3,985-1,7+3,15-0,9)*(2,6+0,09)-(0,8+0,7)*1,97</t>
  </si>
  <si>
    <t>2,25*(2,38+0,09)-0,7*1,97</t>
  </si>
  <si>
    <t>1232584089</t>
  </si>
  <si>
    <t>2,6</t>
  </si>
  <si>
    <t>-676064604</t>
  </si>
  <si>
    <t>2,6*3</t>
  </si>
  <si>
    <t>-420886272</t>
  </si>
  <si>
    <t>1,15*8+2,6*11+2,8</t>
  </si>
  <si>
    <t>-1452385401</t>
  </si>
  <si>
    <t>1422150356</t>
  </si>
  <si>
    <t>-962497467</t>
  </si>
  <si>
    <t>-477040980</t>
  </si>
  <si>
    <t>deska minerální izolační  tl. 120 mm,λ = 0,035,objemová hmotnost min.50kg/m3</t>
  </si>
  <si>
    <t>1374475537</t>
  </si>
  <si>
    <t>deska minerální izolační  tl. 100 mm,,λ = 0,035,objemová hmotnost min.50kg/m3</t>
  </si>
  <si>
    <t>1020603944</t>
  </si>
  <si>
    <t>deska minerální izolační tl. 50 mm,λ = 0,035,objemová hmotnost min.50kg/m3</t>
  </si>
  <si>
    <t>-664600621</t>
  </si>
  <si>
    <t>(s25+s26)*1,02</t>
  </si>
  <si>
    <t>-836861542</t>
  </si>
  <si>
    <t>4,12*2,81-0,9*2,0</t>
  </si>
  <si>
    <t>849603693</t>
  </si>
  <si>
    <t>"2,08"(1,845+2,39)*2*(2,6+0,09)-0,7*1,97</t>
  </si>
  <si>
    <t>"2,04"0,9*((1,15+2,6)*0,5+0,09)*2+(1,89+2*3,15-0,9*2+0,315)*(2,6+0,09)-0,7*1,97</t>
  </si>
  <si>
    <t>763121212</t>
  </si>
  <si>
    <t>SDK stěna předsazená deska 1x A tl 12,5 mm lepené na bochánky bez nosné kce,s přetmelením a přebroušením spar</t>
  </si>
  <si>
    <t>-1840498152</t>
  </si>
  <si>
    <t>"komín"0,765*(2,6+2,14)*0,5</t>
  </si>
  <si>
    <t>sdklep</t>
  </si>
  <si>
    <t>7631214511.1</t>
  </si>
  <si>
    <t>577675655</t>
  </si>
  <si>
    <t>1,3*(2,87+0,09)</t>
  </si>
  <si>
    <t>2,7*(2,87+0,09)</t>
  </si>
  <si>
    <t>(2,85+1,775)*2,81</t>
  </si>
  <si>
    <t>(2,25*2+0,7)*(2,87+0,09)</t>
  </si>
  <si>
    <t>1,65*((1,15+2,6)*0,5+0,09)+(4,13-1,65)*(2,6+0,09)</t>
  </si>
  <si>
    <t>7631214512.1</t>
  </si>
  <si>
    <t>-1015848646</t>
  </si>
  <si>
    <t>(1,1*2+0,695)*(2,6+0,09)</t>
  </si>
  <si>
    <t>(0,4*2+0,315+1,0)*(2,6+0,09)</t>
  </si>
  <si>
    <t>(0,185+0,315*2)*(2,6+0,09)</t>
  </si>
  <si>
    <t>(0,25+0,755*2)*(2,6+0,09)</t>
  </si>
  <si>
    <t>s2.1 SDK stěna předsazená ,nosný zdvojený rošt pro SDK stěny, tl.100+50mm,opláštění jednostranně desky 2xDF 12,5 REI30,vzduchová mezera pro vedení instalací,s přetmelením a přebroušením spar obou vrstev</t>
  </si>
  <si>
    <t>-1534425042</t>
  </si>
  <si>
    <t>2,375*2,8</t>
  </si>
  <si>
    <t>(3,98-1,66)*(1,15+0,09)+1,66*(0,65+0,09)+0,535*((1,15+0,65)*0,5+0,09)*2</t>
  </si>
  <si>
    <t>(6,14+0,24*2)*(1,15+0,09)</t>
  </si>
  <si>
    <t>(1,2+1,27)*((1,15+2,38)*0,5+0,09)</t>
  </si>
  <si>
    <t>(14,45-(1,77+1,865+1,825))*(1,15+0,09)</t>
  </si>
  <si>
    <t>(1,77+1,865)*(0,65+0,09)</t>
  </si>
  <si>
    <t>1,825*(1,65+0,09)</t>
  </si>
  <si>
    <t>0,535*((0,65+1,15)*0,5+0,09)*4</t>
  </si>
  <si>
    <t>0,835*((1,15+1,65)*0,5+0,09)*2</t>
  </si>
  <si>
    <t>(6,25-1,775)*(1,15+0,09)</t>
  </si>
  <si>
    <t>1,775*(0,65+0,09)+0,535*((0,65+1,15)*0,5+0,09)*2</t>
  </si>
  <si>
    <t>-1834095256</t>
  </si>
  <si>
    <t>1,575*(1,65+0,09)</t>
  </si>
  <si>
    <t>S2.3 SDK stěna předsazená,nosný rošt pro SDK stěnytl.50+50mm,kotv. do podlahy a krovu přes pryžové pásky,akustická mezera 3mm+TPT do spáry,opláštění  jednostranně desky  akustická modrá 2x12,5 mm, REI30,s přetmelením a přebroušením spar obou vrstev desek</t>
  </si>
  <si>
    <t>1879728699</t>
  </si>
  <si>
    <t>(2,285+1,25)*(2,87+0,09)</t>
  </si>
  <si>
    <t>469810552</t>
  </si>
  <si>
    <t>1421802334</t>
  </si>
  <si>
    <t>1,15*14+0,65*8+2,6*11+1,65*2+2,8*2</t>
  </si>
  <si>
    <t>1867991984</t>
  </si>
  <si>
    <t>c2.3 SDK podhled desky 1xA 12,5 bez TI dvouvrstvá spodní kce profil CD+UD,kotvený přímými závěsy do žb desky,,s přetmelením a přebroušením spar</t>
  </si>
  <si>
    <t>-856447597</t>
  </si>
  <si>
    <t>"2,01"1,85*4,12+0,765*1,05</t>
  </si>
  <si>
    <t>-1887299806</t>
  </si>
  <si>
    <t>4,5*5,5+5,7*4,0+4,25*2,5</t>
  </si>
  <si>
    <t>"obklad vaznice"(0,22+0,3)*(4,75+12,7+4,85+2,9)</t>
  </si>
  <si>
    <t>"skok"0,22*6,25+0,24*1,05</t>
  </si>
  <si>
    <t>-c220h</t>
  </si>
  <si>
    <t>516140527</t>
  </si>
  <si>
    <t>"2,04"1,89*(2,31+0,3+0,22)</t>
  </si>
  <si>
    <t>"2,08"3,8+2,39*0,22</t>
  </si>
  <si>
    <t>763131721</t>
  </si>
  <si>
    <t>SDK podhled skoková změna v do 0,5 m</t>
  </si>
  <si>
    <t>814046541</t>
  </si>
  <si>
    <t>6,25+1,05</t>
  </si>
  <si>
    <t>539300073</t>
  </si>
  <si>
    <t>c220+c220h+c23</t>
  </si>
  <si>
    <t>1593005046</t>
  </si>
  <si>
    <t>(c220+c220h)*1,02</t>
  </si>
  <si>
    <t>-643499350</t>
  </si>
  <si>
    <t>c23*1,02</t>
  </si>
  <si>
    <t>c2.1 SDK podkroví deska 2xA 12,5 bez TI dvouvrstvá spodní kce profil CD+UD ,kotvená přímými závěsy,s přetmelením a přebroušením spar obou vrstev</t>
  </si>
  <si>
    <t>1479368602</t>
  </si>
  <si>
    <t>"odpočet neobytné části"-((7,7+6,5)*0,5*2,0-2,255*0,65)</t>
  </si>
  <si>
    <t>-((18,16+15,5)*0,5*2,0-(2,345+2,25)*0,65+(1,345+1,2)*0,95)</t>
  </si>
  <si>
    <t>-(10,46+7,8)*0,5*2,0</t>
  </si>
  <si>
    <t>-((3,75+5,0)*0,5*2,0-2,3*0,65)</t>
  </si>
  <si>
    <t>-46510813</t>
  </si>
  <si>
    <t>"2,04"1,575*1,4</t>
  </si>
  <si>
    <t>"střešní okna"-0,6*0,6</t>
  </si>
  <si>
    <t>1842416344</t>
  </si>
  <si>
    <t>-1747606634</t>
  </si>
  <si>
    <t>-1462091958</t>
  </si>
  <si>
    <t>66029143</t>
  </si>
  <si>
    <t>2122678852</t>
  </si>
  <si>
    <t>696187189</t>
  </si>
  <si>
    <t>-1852006379</t>
  </si>
  <si>
    <t>103205976</t>
  </si>
  <si>
    <t>"střešní okna"(1,0+2,0)*2*8</t>
  </si>
  <si>
    <t>1,0*4*2</t>
  </si>
  <si>
    <t>1592137417</t>
  </si>
  <si>
    <t>-2002876279</t>
  </si>
  <si>
    <t>-1119421337</t>
  </si>
  <si>
    <t>764001821</t>
  </si>
  <si>
    <t>Demontáž krytiny ze svitků nebo tabulí do suti</t>
  </si>
  <si>
    <t>-518699484</t>
  </si>
  <si>
    <t>"plech.střecha"(4,995+0,15*2)*(1,0+0,15)-2,845*0,565</t>
  </si>
  <si>
    <t>-696221220</t>
  </si>
  <si>
    <t>764002871</t>
  </si>
  <si>
    <t>Demontáž lemování zdí do suti</t>
  </si>
  <si>
    <t>1914869525</t>
  </si>
  <si>
    <t>"komín"(0,565+2,845)*2</t>
  </si>
  <si>
    <t>-151356494</t>
  </si>
  <si>
    <t>764031420</t>
  </si>
  <si>
    <t>Dilatační připojovací lišta z Cu plechu včetně tmelení rš 80 mm</t>
  </si>
  <si>
    <t>-701811406</t>
  </si>
  <si>
    <t>"komín"(0,58+2,845)*2</t>
  </si>
  <si>
    <t>764042418</t>
  </si>
  <si>
    <t>Strukturovaná oddělovací vrstva s integrovanou pojistnou hydroizolací rš přes 1000 mm</t>
  </si>
  <si>
    <t>-104109483</t>
  </si>
  <si>
    <t>764131401</t>
  </si>
  <si>
    <t>Krytina střechy rovné drážkováním ze svitků z Cu plechu rš 500 mm sklonu do 30°,dvojitá stojatá drážka</t>
  </si>
  <si>
    <t>1498650142</t>
  </si>
  <si>
    <t>"sp1.1"(2,6+0,1*2)*(5,01+0,1*2)-0,58*2,845</t>
  </si>
  <si>
    <t>764131491</t>
  </si>
  <si>
    <t>Příplatek k cenám krytiny z Cu plechu za těsnění drážek sklonu do 20°</t>
  </si>
  <si>
    <t>-1601679137</t>
  </si>
  <si>
    <t>764331415</t>
  </si>
  <si>
    <t>Lemování rovných zdí střech s krytinou skládanou  z Cu plechu rš 400 mm</t>
  </si>
  <si>
    <t>1739188313</t>
  </si>
  <si>
    <t>-1745884049</t>
  </si>
  <si>
    <t>-237648504</t>
  </si>
  <si>
    <t>"střešní okna"(1,2*2,0-0,8*1,6)*8+(1,0*1,0-0,6*0,6)*3</t>
  </si>
  <si>
    <t>-1895840684</t>
  </si>
  <si>
    <t>-215618698</t>
  </si>
  <si>
    <t>"600x600"3</t>
  </si>
  <si>
    <t>390461027</t>
  </si>
  <si>
    <t>(0,8+1,6)*2*8</t>
  </si>
  <si>
    <t>1044866630</t>
  </si>
  <si>
    <t>"střešní okna"(0,8+1,6)*2*8</t>
  </si>
  <si>
    <t>0,6*4*3</t>
  </si>
  <si>
    <t>"odvětr.tašky"3,14*(0,1+0,125)</t>
  </si>
  <si>
    <t>-581990755</t>
  </si>
  <si>
    <t>-2139697916</t>
  </si>
  <si>
    <t>-2036955195</t>
  </si>
  <si>
    <t>"střešní okna"1,2*2,0*8+1,0*1,0*3</t>
  </si>
  <si>
    <t>1684233547</t>
  </si>
  <si>
    <t>1636584713</t>
  </si>
  <si>
    <t>-759073914</t>
  </si>
  <si>
    <t>765191001</t>
  </si>
  <si>
    <t>Montáž pojistné hydroizolační fólie kladené ve sklonu do 20° lepením na bednění nebo izolaci</t>
  </si>
  <si>
    <t>373886079</t>
  </si>
  <si>
    <t>307973802</t>
  </si>
  <si>
    <t>sp11*1,1</t>
  </si>
  <si>
    <t>-37427658</t>
  </si>
  <si>
    <t>1665373580</t>
  </si>
  <si>
    <t>Montáž pojistné hydroizolační fólie lepení těsnících pásků pod kontralatě</t>
  </si>
  <si>
    <t>-858305763</t>
  </si>
  <si>
    <t>373864574</t>
  </si>
  <si>
    <t>764588051</t>
  </si>
  <si>
    <t>-1026956256</t>
  </si>
  <si>
    <t>"střešní okna"0,8*1,6*8+0,6*0,6*3</t>
  </si>
  <si>
    <t>-1476623525</t>
  </si>
  <si>
    <t>244274140</t>
  </si>
  <si>
    <t>1,0*3*2</t>
  </si>
  <si>
    <t>-81691714</t>
  </si>
  <si>
    <t>"schody"1,0*(0,9+0,41)</t>
  </si>
  <si>
    <t>p12*1,04</t>
  </si>
  <si>
    <t>1747843686</t>
  </si>
  <si>
    <t>843875308</t>
  </si>
  <si>
    <t>366914838</t>
  </si>
  <si>
    <t>-87084730</t>
  </si>
  <si>
    <t>8 dveře vnitřní kř hladké z 4/5 prosklenéné s polodrážkou 800x1970mm (standard Sepos),rám masiv+výplň DTD,plášť lamino dezén dub/buk vč.lamino hran,proskl.z vroubkovaného skla,zámek dozický uzamykací,kov.klika/klika brouš.nerez (standard Twin Vision)</t>
  </si>
  <si>
    <t>694716166</t>
  </si>
  <si>
    <t>-303845342</t>
  </si>
  <si>
    <t>1289445491</t>
  </si>
  <si>
    <t>557570197</t>
  </si>
  <si>
    <t>-610377114</t>
  </si>
  <si>
    <t>766671021</t>
  </si>
  <si>
    <t>Montáž střešního okna do krytiny tvarované 60x60 cm</t>
  </si>
  <si>
    <t>-1706762611</t>
  </si>
  <si>
    <t>6112412</t>
  </si>
  <si>
    <t xml:space="preserve">f3 střešní okno dřev.kyvné 600x600mm-rám masiv borovice,zaskl. izol.2sklo-U=1,4W/m2k,ovl.ruční  horním madlem,integr.ventilace,filtr proti prachu a hmyzu,vč.zatepl.sady a lemování pro bobrovku ,celoobvod. gumosilikonové těsnění,vzduch.nepr.40dB,PU lak UV </t>
  </si>
  <si>
    <t>630612053</t>
  </si>
  <si>
    <t>-298185689</t>
  </si>
  <si>
    <t>6+2</t>
  </si>
  <si>
    <t>393441161</t>
  </si>
  <si>
    <t>811674807</t>
  </si>
  <si>
    <t>766671511</t>
  </si>
  <si>
    <t>Montáž parotěsné zábrany k oknu rozměru 60 x 60 cm</t>
  </si>
  <si>
    <t>1213682162</t>
  </si>
  <si>
    <t>611242300</t>
  </si>
  <si>
    <t>manžeta z parotěsné fólie BBX 60x60 cm</t>
  </si>
  <si>
    <t>1618114241</t>
  </si>
  <si>
    <t>770533711</t>
  </si>
  <si>
    <t>1456935619</t>
  </si>
  <si>
    <t>766681114</t>
  </si>
  <si>
    <t>Montáž zárubní rámových pro dveře jednokřídlové šířky do 900 mm</t>
  </si>
  <si>
    <t>-982738133</t>
  </si>
  <si>
    <t>-1083094167</t>
  </si>
  <si>
    <t>365921920</t>
  </si>
  <si>
    <t>-234372684</t>
  </si>
  <si>
    <t>1681348249</t>
  </si>
  <si>
    <t>1020775865</t>
  </si>
  <si>
    <t>2137929814</t>
  </si>
  <si>
    <t>1281180333</t>
  </si>
  <si>
    <t>7676464031</t>
  </si>
  <si>
    <t>Montáž revizních dvířek 1křídlových s rámem výšky přes 1800 mm</t>
  </si>
  <si>
    <t>1656442486</t>
  </si>
  <si>
    <t>6118099</t>
  </si>
  <si>
    <t>t2 zákryt niky z 1kř dveří plných hladkých 850x2600mm z bílého lamina,2x větr.mřížka 450x100mm ušlecht.kov-rám masiv+výplň DTD,plášť lamino bílé vč.lamino hran,kov.madlo brouš.nerez (standard Twin Vision),vč.rámové zárubně</t>
  </si>
  <si>
    <t>1078578488</t>
  </si>
  <si>
    <t>-366196749</t>
  </si>
  <si>
    <t>1343210936</t>
  </si>
  <si>
    <t>"2,01"(1,775+3,795)*2-(1,05+0,9)</t>
  </si>
  <si>
    <t>-1494021002</t>
  </si>
  <si>
    <t>765952435</t>
  </si>
  <si>
    <t>5,6+3,8</t>
  </si>
  <si>
    <t>1,775*3,795</t>
  </si>
  <si>
    <t>412162568</t>
  </si>
  <si>
    <t>-165522652</t>
  </si>
  <si>
    <t>3,8</t>
  </si>
  <si>
    <t>1534921673</t>
  </si>
  <si>
    <t>413456559</t>
  </si>
  <si>
    <t>-490677671</t>
  </si>
  <si>
    <t>1937188210</t>
  </si>
  <si>
    <t>0,7*2+1,05</t>
  </si>
  <si>
    <t>přechodová podlahová lišta</t>
  </si>
  <si>
    <t>389452328</t>
  </si>
  <si>
    <t>-1372023115</t>
  </si>
  <si>
    <t>1414612751</t>
  </si>
  <si>
    <t>"2,01"(3,27+6,2+0,755+0,6)*2-0,85-(0,8*3+0,7*2)-1,05</t>
  </si>
  <si>
    <t>1056789390</t>
  </si>
  <si>
    <t>-401480089</t>
  </si>
  <si>
    <t>19,8-1,775*3,795-1,05*0,6+23,4+4,0+12,1+35,9+0,6</t>
  </si>
  <si>
    <t>1765428925</t>
  </si>
  <si>
    <t>523180343</t>
  </si>
  <si>
    <t>-1321637290</t>
  </si>
  <si>
    <t>-281056951</t>
  </si>
  <si>
    <t>1491567645</t>
  </si>
  <si>
    <t>"2,04"1,575*1,65+0,9*(1,65+2,6)*0,5*2+(1,89+2*3,15-0,9*2)*2,6-0,7*1,97+1,575*0,2</t>
  </si>
  <si>
    <t>"vana"-(0,9+0,3)*0,6</t>
  </si>
  <si>
    <t>"2,06"(3,1+2,265)*0,6</t>
  </si>
  <si>
    <t>"2,08"(1,845+2,39)*2*2,6-0,7*1,97</t>
  </si>
  <si>
    <t>1991651122</t>
  </si>
  <si>
    <t>149320517</t>
  </si>
  <si>
    <t>434</t>
  </si>
  <si>
    <t>-1544361366</t>
  </si>
  <si>
    <t>435</t>
  </si>
  <si>
    <t>588690635</t>
  </si>
  <si>
    <t>"2,04"2,6*2+1,575</t>
  </si>
  <si>
    <t>"2,08"2,6</t>
  </si>
  <si>
    <t>436</t>
  </si>
  <si>
    <t>481311162</t>
  </si>
  <si>
    <t>1,575+0,9+0,3</t>
  </si>
  <si>
    <t>437</t>
  </si>
  <si>
    <t>2081988951</t>
  </si>
  <si>
    <t>"2,04"1,575+1,5*2+1,89+2*3,15-0,9*2</t>
  </si>
  <si>
    <t>"2,08"(1,845+2,39)*2</t>
  </si>
  <si>
    <t>438</t>
  </si>
  <si>
    <t>1562435016</t>
  </si>
  <si>
    <t>"2,04"1,65*2+2,6*4+1,575+0,2*2</t>
  </si>
  <si>
    <t>"2,06"0,6</t>
  </si>
  <si>
    <t>"2,08"2,6*5</t>
  </si>
  <si>
    <t>439</t>
  </si>
  <si>
    <t>-927371228</t>
  </si>
  <si>
    <t>440</t>
  </si>
  <si>
    <t>-1519103032</t>
  </si>
  <si>
    <t>441</t>
  </si>
  <si>
    <t>-52348249</t>
  </si>
  <si>
    <t>"stáv.krov"(19,56+7,74)*0,5*8,01-0,48*2,17</t>
  </si>
  <si>
    <t>11,53*7,65*0,5</t>
  </si>
  <si>
    <t>5,91*7,34*0,5</t>
  </si>
  <si>
    <t>(7,74+2,0)*0,5*4,97</t>
  </si>
  <si>
    <t>(2,4+8,4)*0,5*8,01</t>
  </si>
  <si>
    <t>(4,5+2,5)*0,5*3,855-(3,09*0,495+2,35*2,0)</t>
  </si>
  <si>
    <t>2,845*1,75*0,5</t>
  </si>
  <si>
    <t>"odpočet sp1.1"-5,01*1,75</t>
  </si>
  <si>
    <t>"plné vazby"11,53*0,5*5,6*4-1,14*2,0*0,5*2-4,545*4,75*0,5</t>
  </si>
  <si>
    <t>8,0*5,6*0,5</t>
  </si>
  <si>
    <t>"trámový strop"(0,17+0,27*2)*6,4*3</t>
  </si>
  <si>
    <t>442</t>
  </si>
  <si>
    <t>338703152</t>
  </si>
  <si>
    <t>f80x120*(0,08+0,12)*2</t>
  </si>
  <si>
    <t>f120x120*0,12*4</t>
  </si>
  <si>
    <t>"sp11"5,01*3*0,06*4</t>
  </si>
  <si>
    <t>latě/0,3*(0,06+0,04)*2</t>
  </si>
  <si>
    <t>3,0/0,5*0,1*4</t>
  </si>
  <si>
    <t>443</t>
  </si>
  <si>
    <t>1087313864</t>
  </si>
  <si>
    <t>(0,15+0,3*2)*2,6</t>
  </si>
  <si>
    <t>444</t>
  </si>
  <si>
    <t>1800703896</t>
  </si>
  <si>
    <t>445</t>
  </si>
  <si>
    <t>-417907349</t>
  </si>
  <si>
    <t>"i120"(0,12+0,058*2)*2*1,35*3</t>
  </si>
  <si>
    <t>446</t>
  </si>
  <si>
    <t>1728797425</t>
  </si>
  <si>
    <t>"u100"(0,1+0,05*2)*2*(0,16*6+2,95*8+2,25*2+2,35*2)</t>
  </si>
  <si>
    <t>"L60"0,12*2*0,274*8</t>
  </si>
  <si>
    <t>"L80"0,16*2*0,07*38</t>
  </si>
  <si>
    <t>"u160"(0,16+0,065*2)*2*(3,45*2+3,65*2+2,6+1,98+4,55*2)</t>
  </si>
  <si>
    <t>"u180"(0,18+0,07*2)*2*(4,95+3,0+4,3+2,95+3,65)</t>
  </si>
  <si>
    <t>"u200"(0,2+0,075*2)*2*(5,55+4,55)</t>
  </si>
  <si>
    <t>"PLO"(0,085*0,11*6+0,062*0,162*(10+1+2)+0,066*0,18*(1+8)+0,065*0,16*4+0,07*0,18*4+0,13*0,2+0,1*0,2*6)*2</t>
  </si>
  <si>
    <t>"u80"(0,08+0,045*2)*2*13,2</t>
  </si>
  <si>
    <t>"L80"0,16*2*6,67*2</t>
  </si>
  <si>
    <t>"u65"(0,065+2*0,042)*2*0,1*154</t>
  </si>
  <si>
    <t>"u120"(0,12+2*0,055)*2*(2,2+1,15*2)</t>
  </si>
  <si>
    <t>"u160"(0,16+2*0,065)*2*1,0*2</t>
  </si>
  <si>
    <t>"i140"(0,14+0,066*2)*2*0,85*4</t>
  </si>
  <si>
    <t>"i240"(0,24+0,106*2)*2*(5,9*2+5,05*2+5,9*2+4,75*2)</t>
  </si>
  <si>
    <t>"i280"(0,28+0,119*2)*2*(8,4*2+7,7*2+8,05*2+7,0*2)</t>
  </si>
  <si>
    <t>"i220"(0,22+0,098*2)*2*(5,05*2+3,775*2+5,8*4)</t>
  </si>
  <si>
    <t>"i200"(0,2+0,09*2)*2*(5,05*2+3,25*2+4,5*4+4,75*2+5,8*5+6,05)</t>
  </si>
  <si>
    <t>"i160"(0,16+2*0,074)*2*(3,23*3+2,245*2+3,07)</t>
  </si>
  <si>
    <t>"i180"(0,18+2*0,082)*2*(4,5*4+4,75*6)</t>
  </si>
  <si>
    <t>447</t>
  </si>
  <si>
    <t>-974003740</t>
  </si>
  <si>
    <t>448</t>
  </si>
  <si>
    <t>1805518319</t>
  </si>
  <si>
    <t>"2,01"((3,27+6,2+0,755+0,6)*2-0,85)*2,6</t>
  </si>
  <si>
    <t>(3,795+1,775)*2*2,6</t>
  </si>
  <si>
    <t>(1,05+2,15+2,6)*0,6</t>
  </si>
  <si>
    <t>"2,02"(6,14+3,98-1,66)*1,15+1,66*0,65+0,535*(0,65+1,15)*0,5*2+(1,4+1,6)*(1,15+2,6)*0,5</t>
  </si>
  <si>
    <t>(6,14+3,98-1,4-1,6)*2,6</t>
  </si>
  <si>
    <t>"2,03"(3,13+1,27)*2*(1,15+2,38)*0,5</t>
  </si>
  <si>
    <t>"2,05"(2,8-1,77)*1,15+1,77*0,65+0,535*(0,65+1,15)*0,5*2+1,6*(1,15+2,6)*0,5*2+(2,8+3,985*2-1,6*2)*2,6</t>
  </si>
  <si>
    <t>"2,06"(6,25+6,085-1,775-1,865)*1,15+(1,775+1,865)*0,65+0,535*(0,65+1,15)*0,5*4+1,6*(1,15+2,6)*0,5*2+(6,085+6,25-1,6*2)*2,6</t>
  </si>
  <si>
    <t>"ko"-(3,1+2,265)*0,6</t>
  </si>
  <si>
    <t>"2,07"(0,85+2*0,755)*2,6</t>
  </si>
  <si>
    <t>c21+c21h+c220+c220h+c23</t>
  </si>
  <si>
    <t>"střešní okna"(1,2+2,0)*2*0,4*8</t>
  </si>
  <si>
    <t>449</t>
  </si>
  <si>
    <t>-1433166340</t>
  </si>
  <si>
    <t>450</t>
  </si>
  <si>
    <t>-1024608122</t>
  </si>
  <si>
    <t>451</t>
  </si>
  <si>
    <t>-1589351867</t>
  </si>
  <si>
    <t>452</t>
  </si>
  <si>
    <t>Náklady na zkoušky a měření potřebné ke kolaudacii-protokol z měření hluku z dopravy,protokol z měření vlastností stav. konstrukcí (vzduch. neprůzvučnost stěn mezi spol. prostorem a byty+vzduch. a kročej. neprůzvuč.stropní konstr. mezi byty a ordinacemi)</t>
  </si>
  <si>
    <t>1072814116</t>
  </si>
  <si>
    <t>53,865</t>
  </si>
  <si>
    <t>c11</t>
  </si>
  <si>
    <t>12,558</t>
  </si>
  <si>
    <t>5,1</t>
  </si>
  <si>
    <t>120,568</t>
  </si>
  <si>
    <t>22,71</t>
  </si>
  <si>
    <t>1,172</t>
  </si>
  <si>
    <t>p31</t>
  </si>
  <si>
    <t>spol - Půdní vestavba Zelená 15, 15a/č.p. 1084-společné prostory</t>
  </si>
  <si>
    <t>p41</t>
  </si>
  <si>
    <t>11,4</t>
  </si>
  <si>
    <t>p51</t>
  </si>
  <si>
    <t>138,968</t>
  </si>
  <si>
    <t>c25</t>
  </si>
  <si>
    <t>2,1</t>
  </si>
  <si>
    <t>PSV - Práce a dodávky PSV</t>
  </si>
  <si>
    <t xml:space="preserve">    773 - Podlahy z litého teraca</t>
  </si>
  <si>
    <t xml:space="preserve">    777 - Podlahy lité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</si>
  <si>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</si>
  <si>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</si>
  <si>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</si>
  <si>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</si>
  <si>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</si>
  <si>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-815044863</t>
  </si>
  <si>
    <t>"i120"(0,38-0,058)*1,6*0,12</t>
  </si>
  <si>
    <t>(0,18-0,058)*0,95*0,12</t>
  </si>
  <si>
    <t>317944321.1</t>
  </si>
  <si>
    <t>298733137</t>
  </si>
  <si>
    <t>" i120"(3*1,6+2*0,95)*0,0111*1,1</t>
  </si>
  <si>
    <t>-794660519</t>
  </si>
  <si>
    <t>2131487550</t>
  </si>
  <si>
    <t>"i120"0,12*2*(1,6+0,95)</t>
  </si>
  <si>
    <t>-1795866996</t>
  </si>
  <si>
    <t>"i120"3</t>
  </si>
  <si>
    <t>611325422</t>
  </si>
  <si>
    <t>Oprava vnitřní vápenocementové štukové omítky stropů v rozsahu plochy do 30%</t>
  </si>
  <si>
    <t>-1369276747</t>
  </si>
  <si>
    <t>9,3</t>
  </si>
  <si>
    <t>"trámy"2,715*0,3*4</t>
  </si>
  <si>
    <t>2041037576</t>
  </si>
  <si>
    <t>bom50*0,5</t>
  </si>
  <si>
    <t>1677025557</t>
  </si>
  <si>
    <t>612325423</t>
  </si>
  <si>
    <t>Oprava vnitřní vápenocementové štukové omítky stěn v rozsahu plochy do 50%</t>
  </si>
  <si>
    <t>-1508378726</t>
  </si>
  <si>
    <t>275254765</t>
  </si>
  <si>
    <t>"i120"(0,38+0,12*2)*1,6</t>
  </si>
  <si>
    <t>(0,18+0,12*2)*0,95</t>
  </si>
  <si>
    <t>227810863</t>
  </si>
  <si>
    <t>p41*0,06</t>
  </si>
  <si>
    <t>631311125</t>
  </si>
  <si>
    <t>Mazanina tl do 120 mm z betonu prostého bez zvýšených nároků na prostředí tř. C 20/25</t>
  </si>
  <si>
    <t>1334526146</t>
  </si>
  <si>
    <t>p31*0,09</t>
  </si>
  <si>
    <t>-1603105126</t>
  </si>
  <si>
    <t>631319173</t>
  </si>
  <si>
    <t>Příplatek k mazanině tl do 120 mm za stržení povrchu spodní vrstvy před vložením výztuže</t>
  </si>
  <si>
    <t>-526430510</t>
  </si>
  <si>
    <t>-2132084453</t>
  </si>
  <si>
    <t>(p41+p31)*0,00444*1,3</t>
  </si>
  <si>
    <t>895119859</t>
  </si>
  <si>
    <t>634911122</t>
  </si>
  <si>
    <t>Řezání dilatačních spár š 10 mm hl do 20 mm v čerstvé betonové mazanině</t>
  </si>
  <si>
    <t>70294005</t>
  </si>
  <si>
    <t>(p31+p41)/(6*6)*6*2</t>
  </si>
  <si>
    <t>964741681</t>
  </si>
  <si>
    <t>(p31+p41)*0,02</t>
  </si>
  <si>
    <t>642944121</t>
  </si>
  <si>
    <t>Osazování ocelových zárubní dodatečné pl do 2,5 m2</t>
  </si>
  <si>
    <t>-62350933</t>
  </si>
  <si>
    <t>"9+10"2</t>
  </si>
  <si>
    <t>"t3"1</t>
  </si>
  <si>
    <t>zárubeň ocelová bezpečnostní falcová pro dodatečnou montáž, s drážkou pro těsnění 800x1970x125,těsnění v barvě zárubní,PÚ polomatný práškový vypal.lak</t>
  </si>
  <si>
    <t>1118520976</t>
  </si>
  <si>
    <t>zárubeň ocelová bezpečnostní falcová pro dodatečno montáž, s drážkou pro těsnění 600x1970x180,těsnění v barvě zárubní,PÚ polomatný práškový vypal.lak</t>
  </si>
  <si>
    <t>-1123837834</t>
  </si>
  <si>
    <t>949101111</t>
  </si>
  <si>
    <t>Lešení pomocné pro objekty pozemních staveb s lešeňovou podlahou v do 1,9 m zatížení do 150 kg/m2</t>
  </si>
  <si>
    <t>846542838</t>
  </si>
  <si>
    <t>p31+p41</t>
  </si>
  <si>
    <t>537220560</t>
  </si>
  <si>
    <t>p31+p41+p51</t>
  </si>
  <si>
    <t>2079481131</t>
  </si>
  <si>
    <t>14,3+2,1</t>
  </si>
  <si>
    <t>-772692617</t>
  </si>
  <si>
    <t>953941611</t>
  </si>
  <si>
    <t>Osazování konzol ve zdivu cihelném</t>
  </si>
  <si>
    <t>-545045088</t>
  </si>
  <si>
    <t>449321130</t>
  </si>
  <si>
    <t>o4 přístroj hasicí ruční práškový  6 kg s hasicí schopností 21 A,vč.kotvení</t>
  </si>
  <si>
    <t>1902036828</t>
  </si>
  <si>
    <t>259368121</t>
  </si>
  <si>
    <t>"6,301-l3"(14,3+2,1)*0,05</t>
  </si>
  <si>
    <t>-1426673015</t>
  </si>
  <si>
    <t>"l3"(14,3+2,1)*0,08</t>
  </si>
  <si>
    <t>1200573937</t>
  </si>
  <si>
    <t>(1,3+2*2,28)*0,2</t>
  </si>
  <si>
    <t>967031732</t>
  </si>
  <si>
    <t>Přisekání plošné zdiva z cihel pálených na MV nebo MVC tl do 100 mm</t>
  </si>
  <si>
    <t>1159575404</t>
  </si>
  <si>
    <t>"rozšíření dveří"0,48*2,26</t>
  </si>
  <si>
    <t>2023055788</t>
  </si>
  <si>
    <t>"A"0,85*2,11+0,65*2,11</t>
  </si>
  <si>
    <t>972054491</t>
  </si>
  <si>
    <t>Vybourání otvorů v ŽB stropech nebo klenbách pl do 1 m2 tl přes 80 mm</t>
  </si>
  <si>
    <t>1944728219</t>
  </si>
  <si>
    <t>"6,302"0,6*1,0*0,1</t>
  </si>
  <si>
    <t>-1433927504</t>
  </si>
  <si>
    <t>-440046343</t>
  </si>
  <si>
    <t>"i120"3*1,6+2*0,95</t>
  </si>
  <si>
    <t>977211111</t>
  </si>
  <si>
    <t>Řezání ŽB kcí hl do 200 mm stěnovou pilou do průměru výztuže 16 mm</t>
  </si>
  <si>
    <t>1788665731</t>
  </si>
  <si>
    <t>"otvor ve stropě"(0,6+1,0)*2</t>
  </si>
  <si>
    <t>978011141</t>
  </si>
  <si>
    <t>Otlučení vnitřní vápenné nebo vápenocementové omítky stropů v rozsahu do 30 %</t>
  </si>
  <si>
    <t>309512837</t>
  </si>
  <si>
    <t>1811910530</t>
  </si>
  <si>
    <t>"3,01+3,02"(4,12+(5,96-1,85)*2)*2,8-(1,3*2,26+1,0*2,0+1,45*1,5)</t>
  </si>
  <si>
    <t>(1,45+2*1,5)*0,2</t>
  </si>
  <si>
    <t>"3,03"(1,0+2,14)*2*2,8-0,65*2,11</t>
  </si>
  <si>
    <t>"schod.prostor"(2,6+2*1,3)*2,81-0,6*1,97*2-1,3*2,25</t>
  </si>
  <si>
    <t>606282466</t>
  </si>
  <si>
    <t>Vybourání otvorů ve stropu dřevěném trámovém</t>
  </si>
  <si>
    <t>-443686473</t>
  </si>
  <si>
    <t>-117552147</t>
  </si>
  <si>
    <t>-238814621</t>
  </si>
  <si>
    <t>-652013985</t>
  </si>
  <si>
    <t>556450545</t>
  </si>
  <si>
    <t>Přesun hmot pro budovy zděné v do 24 m</t>
  </si>
  <si>
    <t>-1570437333</t>
  </si>
  <si>
    <t>Práce a dodávky PSV</t>
  </si>
  <si>
    <t>-1275518442</t>
  </si>
  <si>
    <t>p31+p41*2</t>
  </si>
  <si>
    <t>497506623</t>
  </si>
  <si>
    <t>(p31+p41)*1,02</t>
  </si>
  <si>
    <t>283723060</t>
  </si>
  <si>
    <t>deska z pěnového polystyrenu EPS 100 S 1000 x 500 x50-70 mm</t>
  </si>
  <si>
    <t>734768612</t>
  </si>
  <si>
    <t>p41*1,02</t>
  </si>
  <si>
    <t>-2000578803</t>
  </si>
  <si>
    <t>"3,01"(1,3+3,415)*2-(0,9*2+0,8+1,3)</t>
  </si>
  <si>
    <t>"3,02"(3,44+2,715)*2-0,8</t>
  </si>
  <si>
    <t>"3,03"(1,0+2,135)*2-0,6</t>
  </si>
  <si>
    <t>1292016159</t>
  </si>
  <si>
    <t>-1364056214</t>
  </si>
  <si>
    <t>-1470199273</t>
  </si>
  <si>
    <t>(p31+p41*2)*1,1</t>
  </si>
  <si>
    <t>930382080</t>
  </si>
  <si>
    <t>Potrubí ocelové pozinkované DN 32</t>
  </si>
  <si>
    <t>-1812916873</t>
  </si>
  <si>
    <t>Kulový uzávěr PPR přímý G5/4"</t>
  </si>
  <si>
    <t>789647105</t>
  </si>
  <si>
    <t>Potrubí ocelové pozinkované DN 25</t>
  </si>
  <si>
    <t>1684489092</t>
  </si>
  <si>
    <t>-1151906065</t>
  </si>
  <si>
    <t>-510831663</t>
  </si>
  <si>
    <t>173510024</t>
  </si>
  <si>
    <t>Napojení vnitřního vodovodu na stávající domovní rozvod SV</t>
  </si>
  <si>
    <t>1837407359</t>
  </si>
  <si>
    <t>933496001</t>
  </si>
  <si>
    <t>Kulový uzávěr přímý PN 5 G1" FF s protipožární armaturou a 2x vnitřním závitem</t>
  </si>
  <si>
    <t>304097494</t>
  </si>
  <si>
    <t>-486524611</t>
  </si>
  <si>
    <t>-2115269021</t>
  </si>
  <si>
    <t>-721477134</t>
  </si>
  <si>
    <t>220301022R00</t>
  </si>
  <si>
    <t>Lišta elektroinstalační L 40</t>
  </si>
  <si>
    <t>1692321963</t>
  </si>
  <si>
    <t>345709990007R</t>
  </si>
  <si>
    <t>Lišta vkládací  LV 40 x 40 mm (LHD)</t>
  </si>
  <si>
    <t>1020537328</t>
  </si>
  <si>
    <t>345711317R</t>
  </si>
  <si>
    <t>Trubka elektro.ocelová bez závitu  6250</t>
  </si>
  <si>
    <t>-128470340</t>
  </si>
  <si>
    <t>345711315R</t>
  </si>
  <si>
    <t>Trubka elektro.ocelová bez závitu  6240</t>
  </si>
  <si>
    <t>159149522</t>
  </si>
  <si>
    <t>210011206R00</t>
  </si>
  <si>
    <t>Trubka ocelová typ 6042 včetně vývodek</t>
  </si>
  <si>
    <t>173605780</t>
  </si>
  <si>
    <t>345716786R</t>
  </si>
  <si>
    <t>Spojka násuvná 350/2, lakovaná</t>
  </si>
  <si>
    <t>ks</t>
  </si>
  <si>
    <t>1933897975</t>
  </si>
  <si>
    <t>345716784R</t>
  </si>
  <si>
    <t>Spojka násuvná 340/2, lakovaná</t>
  </si>
  <si>
    <t>-1673880171</t>
  </si>
  <si>
    <t>345711817R</t>
  </si>
  <si>
    <t>Koleno pro inst.trubky ocelové lak. 6350</t>
  </si>
  <si>
    <t>-1047246843</t>
  </si>
  <si>
    <t>345711815R</t>
  </si>
  <si>
    <t>Koleno pro inst.trubky ocelové lak. 6340</t>
  </si>
  <si>
    <t>-1724530952</t>
  </si>
  <si>
    <t>5531200664R</t>
  </si>
  <si>
    <t>Příchytka OMEGA 5250 ZNM S, d kabelu 41 - 50 mm, průřez 2000 - 2800 mm</t>
  </si>
  <si>
    <t>292610123</t>
  </si>
  <si>
    <t>5531200674R</t>
  </si>
  <si>
    <t>Příchytka OMEGA 5240 ZN F, d kabelu 30 - 38 mm, průřez 700 - 1150 mm</t>
  </si>
  <si>
    <t>-2117562758</t>
  </si>
  <si>
    <t>210 80-0113.RT1</t>
  </si>
  <si>
    <t xml:space="preserve">Montáž kabel Cu CYKY-J4x10 mm2 uložený pevně, včetně dodávky kabelu </t>
  </si>
  <si>
    <t>-1588309470</t>
  </si>
  <si>
    <t>210 80-0023.RT4</t>
  </si>
  <si>
    <t>Montáž kabel Cu CYKY-J3x1,5 mm2 uložený pevně, včetně dodávky kabelu</t>
  </si>
  <si>
    <t>2145610407</t>
  </si>
  <si>
    <t>222 28-0201.R00</t>
  </si>
  <si>
    <t xml:space="preserve">Montáž kabel Cu SYKFY 3x2x0,5 mm2 v trubce, včetně dodávky kabelu </t>
  </si>
  <si>
    <t>-2004184</t>
  </si>
  <si>
    <t>-715934598</t>
  </si>
  <si>
    <t>-360335209</t>
  </si>
  <si>
    <t xml:space="preserve">svítidlo bytové stropní přisazené/závěsné 2xDD 26/830 G24q-3 26W, 1800lm </t>
  </si>
  <si>
    <t>412100784</t>
  </si>
  <si>
    <t>851564151</t>
  </si>
  <si>
    <t>1885620440</t>
  </si>
  <si>
    <t>Tlačítko ř.1/0 včetně montáže</t>
  </si>
  <si>
    <t>622192144</t>
  </si>
  <si>
    <t>741R00007</t>
  </si>
  <si>
    <t>Demontáž stávající kabeláže</t>
  </si>
  <si>
    <t>-1535492957</t>
  </si>
  <si>
    <t>741R00008</t>
  </si>
  <si>
    <t>Demontáž stávajících svítidel</t>
  </si>
  <si>
    <t>525900716</t>
  </si>
  <si>
    <t>741R00009</t>
  </si>
  <si>
    <t>Přemístění stávajícho rozvaděče STA</t>
  </si>
  <si>
    <t>1649932101</t>
  </si>
  <si>
    <t>741R00009.1</t>
  </si>
  <si>
    <t>Přemístění stávajícho rozvaděče UPC</t>
  </si>
  <si>
    <t>1635475003</t>
  </si>
  <si>
    <t>1344441536</t>
  </si>
  <si>
    <t>762511246</t>
  </si>
  <si>
    <t>Podlahové kce podkladové z desek dřevoštěpkových tl 22 mm na sraz šroubovaných</t>
  </si>
  <si>
    <t>-1950693525</t>
  </si>
  <si>
    <t>"půda"5,0*12,25+(10,5-5,325)*3,0+(5,325+6,5)*5,5-(2,648*0,8+0,455*0,72+0,445*0,895)</t>
  </si>
  <si>
    <t>1219737215</t>
  </si>
  <si>
    <t>-1586383482</t>
  </si>
  <si>
    <t>-822520582</t>
  </si>
  <si>
    <t>(3,44+0,4)*2,81-0,8*1,97</t>
  </si>
  <si>
    <t>-1780760180</t>
  </si>
  <si>
    <t>2,81*2</t>
  </si>
  <si>
    <t>"půda"2,2</t>
  </si>
  <si>
    <t>1712152803</t>
  </si>
  <si>
    <t>2,4*2</t>
  </si>
  <si>
    <t>763114113</t>
  </si>
  <si>
    <t>s2.6 SDK příčka bezpečnostní tl 152 mm ,oboustranně 1xplech 0,55mm, profil CW+UW 100,oboustranně desky 2xA 12,5, TI 50 mm (obj.hmotnost min.50kg/m3),s přetmelením a přebroušením obou vrstev,EI30,BT3</t>
  </si>
  <si>
    <t>459522288</t>
  </si>
  <si>
    <t>"půda"1,2*2,2+3,0*2,2*0,5</t>
  </si>
  <si>
    <t>-217089738</t>
  </si>
  <si>
    <t>"průchod mezi půdami"4,0*1,75*0,5</t>
  </si>
  <si>
    <t>C2.4 SDK podhled desky 1xA 12,5 bez TI dvouvrstvá spodní kce profil CD+UD,kotvený přímými závěsy do žb desky,,s přetmelením a přebroušením spar</t>
  </si>
  <si>
    <t>-30715790</t>
  </si>
  <si>
    <t>c2.5 SDK podhled desky 2xA 12,5 bez TI ,REI30,dvouvrstvá spodní kce profil CD+UD,kotvený na přímými závěsy do kleštin,s přetmelením a přebroušením spar obou vrstev</t>
  </si>
  <si>
    <t>-1002073452</t>
  </si>
  <si>
    <t>"3,03"2,1</t>
  </si>
  <si>
    <t>701155583</t>
  </si>
  <si>
    <t>"3,01"(1,3+3,415)*2</t>
  </si>
  <si>
    <t>"3,03"(2,135+1,0)*2</t>
  </si>
  <si>
    <t>763171211</t>
  </si>
  <si>
    <t>Montáž revizních klapek SDK kcí vel. do 0,1 m2 pro podhledy</t>
  </si>
  <si>
    <t>1364399044</t>
  </si>
  <si>
    <t>5534143101</t>
  </si>
  <si>
    <t>o3 mřížka větrací kovová d= 100mm kruhová s klapkami,PÚ prškový vypalovací lak</t>
  </si>
  <si>
    <t>-1620528175</t>
  </si>
  <si>
    <t>1941391405</t>
  </si>
  <si>
    <t>764001891</t>
  </si>
  <si>
    <t>Demontáž úžlabí do suti</t>
  </si>
  <si>
    <t>1361146642</t>
  </si>
  <si>
    <t>764231466</t>
  </si>
  <si>
    <t>k1 Oplechování úžlabí z Cu plechu rš 500 mm-úprava stávajícího</t>
  </si>
  <si>
    <t>908615285</t>
  </si>
  <si>
    <t>764232433</t>
  </si>
  <si>
    <t>k3 Oplechování rovné okapové hrany z Cu plechu rš 210 mm</t>
  </si>
  <si>
    <t>1126338877</t>
  </si>
  <si>
    <t>764531404</t>
  </si>
  <si>
    <t>k2 Žlab podokapní půlkruhový z Cu plechu rš 330 mm</t>
  </si>
  <si>
    <t>-1805084638</t>
  </si>
  <si>
    <t>-1694039006</t>
  </si>
  <si>
    <t>765115302</t>
  </si>
  <si>
    <t>Montáž střešního výlezu plochy jednotlivě přes 0,25 m2 pro keramickou krytinu</t>
  </si>
  <si>
    <t>1892628138</t>
  </si>
  <si>
    <t>6112422</t>
  </si>
  <si>
    <t>f4 bezúdržbový střešní výlez 600x600mm-rám syst z profil.Al,izol. 2sklo ,kov. syst.klička,bezpeč.omezovač otevření okna,celoobvodové gumosilikonové těsnění,integr.lemování,,vč.oplechování pro ker.krytinu bobrovku,vč.PÚ .lak odolný bezúdržbový</t>
  </si>
  <si>
    <t>1564981463</t>
  </si>
  <si>
    <t>748929029</t>
  </si>
  <si>
    <t>766231113</t>
  </si>
  <si>
    <t>Montáž sklápěcích půdních schodů  s vyřezáním otvoru a kompletizací</t>
  </si>
  <si>
    <t>-1541676508</t>
  </si>
  <si>
    <t>61190111</t>
  </si>
  <si>
    <t>o5  systémové stahovací půdní schody a zateplený poklop na půdu s pož.odolností EW15DP3, v.místnosti 2,8m,rozměry stropního otvoru 600x1200mm,U=0,6W/m2k,poklop vybaven syst. těsněním,syst.zámkem,vč.gumových patek,PÚ dle výrobce</t>
  </si>
  <si>
    <t>-513468855</t>
  </si>
  <si>
    <t>-135900978</t>
  </si>
  <si>
    <t>1183010207</t>
  </si>
  <si>
    <t>-816362521</t>
  </si>
  <si>
    <t>1970470069</t>
  </si>
  <si>
    <t>1417602390</t>
  </si>
  <si>
    <t>1862802955</t>
  </si>
  <si>
    <t>-2113570999</t>
  </si>
  <si>
    <t>9  bezpenostní.dveře falcové hladké plné 800x1970,BT3-rám  masivní ocelový,výplň DTD,zámek bezp. BT3,kov.klika/klika brouš.nerez (standard Rostex),zámek bezp.vložkový vícebodový BT3,vč.PÚ prášk.vypalov. lak</t>
  </si>
  <si>
    <t>-881197083</t>
  </si>
  <si>
    <t>61165161</t>
  </si>
  <si>
    <t>10  bezpečnostní dveře falcové hladké plné 600x1970,BT3-rám  masivní ocelový,výplň DTD,zámek bezp. BT3,kov.klika/klika brouš.nerez (standard Rostex),zámek bezp.vložkový vícebodový BT3,vč.PÚ prášk.vypalov. lak</t>
  </si>
  <si>
    <t>1741507000</t>
  </si>
  <si>
    <t>2070318158</t>
  </si>
  <si>
    <t>t3 zákryt niky z 1kř dveří plných hladkých 700x2400mm ,2x větr.mřížka 450x100mm kov-rám masiv+výplň DTD,plášť hladký,kov.madlo brouš.nerez (standard Twin Vision),zám.vložkový uzamyk.vč. zárubně z Jä 50/3,vč.PÚ nástřik RAL+samolepící značky 2x100x100mm</t>
  </si>
  <si>
    <t>1207049582</t>
  </si>
  <si>
    <t>767649191</t>
  </si>
  <si>
    <t>Montáž dveří - samozavírače hydraulického</t>
  </si>
  <si>
    <t>999193970</t>
  </si>
  <si>
    <t>54917211</t>
  </si>
  <si>
    <t>systémový samozavírač ramínkový s možností nastavení rychlosti zavírání vč.hydraulického dorazu-materiál ušlechtilý kov</t>
  </si>
  <si>
    <t>1908297376</t>
  </si>
  <si>
    <t>"o6"2</t>
  </si>
  <si>
    <t>"dveře 9+10"2</t>
  </si>
  <si>
    <t>-1742315966</t>
  </si>
  <si>
    <t>1336934607</t>
  </si>
  <si>
    <t>0,6*2+0,8</t>
  </si>
  <si>
    <t>-1779935296</t>
  </si>
  <si>
    <t>1116766518</t>
  </si>
  <si>
    <t>773</t>
  </si>
  <si>
    <t>Podlahy z litého teraca</t>
  </si>
  <si>
    <t>772991111</t>
  </si>
  <si>
    <t>Penetrace podkladu teraca</t>
  </si>
  <si>
    <t>386234962</t>
  </si>
  <si>
    <t>772991421</t>
  </si>
  <si>
    <t>Impregnační nátěr nově položeného teraca včetně základní čištění jednovrstvý</t>
  </si>
  <si>
    <t>-1514321279</t>
  </si>
  <si>
    <t>772991431</t>
  </si>
  <si>
    <t>Voskování a leštění teraca ručně</t>
  </si>
  <si>
    <t>-1818676431</t>
  </si>
  <si>
    <t>773423200</t>
  </si>
  <si>
    <t>Soklíky z barevného litého teraca rovné tl 20 mm výšky do 150 mm s požlábkem</t>
  </si>
  <si>
    <t>997476218</t>
  </si>
  <si>
    <t>"3,01"(1,3+6,7)*2-(0,9*2+0,8+0,6*2+2,6)</t>
  </si>
  <si>
    <t>773521361</t>
  </si>
  <si>
    <t>Podlahy z barevného litého teraca zřízení podlahy prosté tl 35 mm-(pigment dtto stávající)</t>
  </si>
  <si>
    <t>-256470766</t>
  </si>
  <si>
    <t>58346122</t>
  </si>
  <si>
    <t>drť vápencová barevná</t>
  </si>
  <si>
    <t>353132188</t>
  </si>
  <si>
    <t>p31*1,7*0,035</t>
  </si>
  <si>
    <t>998773203</t>
  </si>
  <si>
    <t>Přesun hmot procentní pro podlahy teracové lité v objektech v do 24 m</t>
  </si>
  <si>
    <t>1142767900</t>
  </si>
  <si>
    <t>777</t>
  </si>
  <si>
    <t>Podlahy lité</t>
  </si>
  <si>
    <t>777121115</t>
  </si>
  <si>
    <t>Vyrovnání podkladu podlah epoxidovou stěrkou plněnou pískem plochy přes 1,0 m2 tl do 5 mm</t>
  </si>
  <si>
    <t>746490983</t>
  </si>
  <si>
    <t>777131101</t>
  </si>
  <si>
    <t>Penetrační epoxidový nátěr podlahy na suchý a vyzrálý podklad</t>
  </si>
  <si>
    <t>1426407707</t>
  </si>
  <si>
    <t>777131103</t>
  </si>
  <si>
    <t>Penetrační epoxidový nátěr podlahy na vlhký nebo nenasákavý podklad</t>
  </si>
  <si>
    <t>-1772039808</t>
  </si>
  <si>
    <t>777211713</t>
  </si>
  <si>
    <t>Nátěr pro vytvoření protiskluzového povrchu</t>
  </si>
  <si>
    <t>-1648633086</t>
  </si>
  <si>
    <t>777611121</t>
  </si>
  <si>
    <t>Krycí epoxidový průmyslový nátěr podlahy</t>
  </si>
  <si>
    <t>1213832298</t>
  </si>
  <si>
    <t>2,1+9,3</t>
  </si>
  <si>
    <t>"soklík"</t>
  </si>
  <si>
    <t>"3,02"((3,44+2,715)*2-0,8)*0,08</t>
  </si>
  <si>
    <t>"3,03"((1,0+2,135)*2-0,6)*0,08</t>
  </si>
  <si>
    <t>998777203</t>
  </si>
  <si>
    <t>Přesun hmot procentní pro podlahy lité v objektech v do 24 m</t>
  </si>
  <si>
    <t>226138003</t>
  </si>
  <si>
    <t>-1952043855</t>
  </si>
  <si>
    <t>p51*2</t>
  </si>
  <si>
    <t>1185606650</t>
  </si>
  <si>
    <t>"i120"(0,12+0,058*2)*2*(1,6*3+0,95*2)</t>
  </si>
  <si>
    <t>778265218</t>
  </si>
  <si>
    <t>1815464617</t>
  </si>
  <si>
    <t>"3,01"(1,3+3,415)*2*2,4</t>
  </si>
  <si>
    <t>"3,02"(3,44+2,715)*2*2,8</t>
  </si>
  <si>
    <t>"3,03"(1,0+2,14)*2*2,6</t>
  </si>
  <si>
    <t>"schod.prostor"(2,6+2*1,3)*2,81</t>
  </si>
  <si>
    <t>"podhled"c11+c24+c25</t>
  </si>
  <si>
    <t>"půda"s26*2</t>
  </si>
  <si>
    <t>-1660418616</t>
  </si>
  <si>
    <t>VRN1</t>
  </si>
  <si>
    <t>Průzkumné, geodetické a projektové práce</t>
  </si>
  <si>
    <t>013254000</t>
  </si>
  <si>
    <t>Dokumentace skutečného provedení celé stavby</t>
  </si>
  <si>
    <t>-1480454515</t>
  </si>
  <si>
    <t>VRN3</t>
  </si>
  <si>
    <t>Zařízení staveniště</t>
  </si>
  <si>
    <t>030001000</t>
  </si>
  <si>
    <t>Zařízení staveniště pro celou stavbu</t>
  </si>
  <si>
    <t>1219268606</t>
  </si>
  <si>
    <t>VRN4</t>
  </si>
  <si>
    <t>Inženýrská činnost</t>
  </si>
  <si>
    <t>040001000</t>
  </si>
  <si>
    <t>Inženýrská činnost  pro celou stavbu</t>
  </si>
  <si>
    <t>-1162723015</t>
  </si>
  <si>
    <t>VRN6</t>
  </si>
  <si>
    <t>Územní vlivy</t>
  </si>
  <si>
    <t>060001000</t>
  </si>
  <si>
    <t>Územní vlivy  pro celou stavbu</t>
  </si>
  <si>
    <t>12462746</t>
  </si>
  <si>
    <t>VRN7</t>
  </si>
  <si>
    <t>Provozní vlivy</t>
  </si>
  <si>
    <t>070001000</t>
  </si>
  <si>
    <t>Provozní vlivy  pro celou stavbu</t>
  </si>
  <si>
    <t>2143909087</t>
  </si>
  <si>
    <t>090001002</t>
  </si>
  <si>
    <t>Stavební zábory v době rekonstrukce</t>
  </si>
  <si>
    <t>1332361423</t>
  </si>
  <si>
    <t>090001003</t>
  </si>
  <si>
    <t>stavebně technický průzkum stávající stropní kce pod půdou + mykologický průzkum nosných trámů</t>
  </si>
  <si>
    <t>-528915481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</si>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</sst>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40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9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1" fillId="0" borderId="18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23" xfId="0" applyNumberFormat="1" applyFont="1" applyBorder="1" applyAlignment="1" applyProtection="1">
      <alignment vertical="center"/>
    </xf>
    <xf numFmtId="4" fontId="31" fillId="0" borderId="24" xfId="0" applyNumberFormat="1" applyFont="1" applyBorder="1" applyAlignment="1" applyProtection="1">
      <alignment vertical="center"/>
    </xf>
    <xf numFmtId="166" fontId="31" fillId="0" borderId="24" xfId="0" applyNumberFormat="1" applyFont="1" applyBorder="1" applyAlignment="1" applyProtection="1">
      <alignment vertical="center"/>
    </xf>
    <xf numFmtId="4" fontId="31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2" fillId="3" borderId="0" xfId="1" applyFont="1" applyFill="1" applyAlignment="1">
      <alignment vertical="center"/>
    </xf>
    <xf numFmtId="0" fontId="14" fillId="3" borderId="0" xfId="0" applyFont="1" applyFill="1" applyAlignment="1" applyProtection="1">
      <alignment vertical="center"/>
      <protection locked="0"/>
    </xf>
    <xf numFmtId="0" fontId="33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33" fillId="0" borderId="0" xfId="0" applyFont="1" applyAlignment="1">
      <alignment horizontal="left"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5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6" fillId="0" borderId="16" xfId="0" applyNumberFormat="1" applyFont="1" applyBorder="1" applyAlignment="1" applyProtection="1"/>
    <xf numFmtId="166" fontId="36" fillId="0" borderId="17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0" fillId="4" borderId="2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2" fillId="0" borderId="29" xfId="0" applyFont="1" applyBorder="1" applyAlignment="1" applyProtection="1">
      <alignment vertical="center" wrapText="1"/>
      <protection locked="0"/>
    </xf>
    <xf numFmtId="0" fontId="42" fillId="0" borderId="30" xfId="0" applyFont="1" applyBorder="1" applyAlignment="1" applyProtection="1">
      <alignment vertical="center" wrapText="1"/>
      <protection locked="0"/>
    </xf>
    <xf numFmtId="0" fontId="42" fillId="0" borderId="31" xfId="0" applyFont="1" applyBorder="1" applyAlignment="1" applyProtection="1">
      <alignment vertical="center" wrapText="1"/>
      <protection locked="0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33" xfId="0" applyFont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33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0" fontId="42" fillId="0" borderId="35" xfId="0" applyFont="1" applyBorder="1" applyAlignment="1" applyProtection="1">
      <alignment vertical="center" wrapText="1"/>
      <protection locked="0"/>
    </xf>
    <xf numFmtId="0" fontId="46" fillId="0" borderId="34" xfId="0" applyFont="1" applyBorder="1" applyAlignment="1" applyProtection="1">
      <alignment vertical="center" wrapText="1"/>
      <protection locked="0"/>
    </xf>
    <xf numFmtId="0" fontId="42" fillId="0" borderId="36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2" fillId="0" borderId="29" xfId="0" applyFont="1" applyBorder="1" applyAlignment="1" applyProtection="1">
      <alignment horizontal="left" vertical="center" wrapText="1"/>
      <protection locked="0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42" fillId="0" borderId="3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/>
      <protection locked="0"/>
    </xf>
    <xf numFmtId="0" fontId="45" fillId="0" borderId="35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5" fillId="0" borderId="1" xfId="0" applyFont="1" applyBorder="1" applyAlignment="1" applyProtection="1">
      <alignment horizontal="center" vertical="top"/>
      <protection locked="0"/>
    </xf>
    <xf numFmtId="0" fontId="45" fillId="0" borderId="35" xfId="0" applyFont="1" applyBorder="1" applyAlignment="1" applyProtection="1">
      <alignment horizontal="left" vertical="center"/>
      <protection locked="0"/>
    </xf>
    <xf numFmtId="0" fontId="45" fillId="0" borderId="36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7" fillId="0" borderId="34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5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7" fillId="0" borderId="34" xfId="0" applyFont="1" applyBorder="1" applyAlignment="1" applyProtection="1">
      <protection locked="0"/>
    </xf>
    <xf numFmtId="0" fontId="42" fillId="0" borderId="32" xfId="0" applyFont="1" applyBorder="1" applyAlignment="1" applyProtection="1">
      <alignment vertical="top"/>
      <protection locked="0"/>
    </xf>
    <xf numFmtId="0" fontId="42" fillId="0" borderId="33" xfId="0" applyFont="1" applyBorder="1" applyAlignment="1" applyProtection="1">
      <alignment vertical="top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35" xfId="0" applyFont="1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vertical="top"/>
      <protection locked="0"/>
    </xf>
    <xf numFmtId="0" fontId="42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0" fontId="0" fillId="0" borderId="0" xfId="0"/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2" fillId="3" borderId="0" xfId="1" applyFont="1" applyFill="1" applyAlignment="1">
      <alignment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49" fontId="45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4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6"/>
  <sheetViews>
    <sheetView showGridLines="0" workbookViewId="0">
      <pane ySplit="1" topLeftCell="A61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spans="1:74" ht="36.950000000000003" customHeight="1"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S2" s="24" t="s">
        <v>8</v>
      </c>
      <c r="BT2" s="24" t="s">
        <v>9</v>
      </c>
    </row>
    <row r="3" spans="1:74" ht="6.9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spans="1:74" ht="36.950000000000003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spans="1:74" ht="14.45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7" t="s">
        <v>16</v>
      </c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29"/>
      <c r="AQ5" s="31"/>
      <c r="BE5" s="355" t="s">
        <v>17</v>
      </c>
      <c r="BS5" s="24" t="s">
        <v>8</v>
      </c>
    </row>
    <row r="6" spans="1:74" ht="36.950000000000003" customHeight="1">
      <c r="B6" s="28"/>
      <c r="C6" s="29"/>
      <c r="D6" s="36" t="s">
        <v>18</v>
      </c>
      <c r="E6" s="29"/>
      <c r="F6" s="29"/>
      <c r="G6" s="29"/>
      <c r="H6" s="29"/>
      <c r="I6" s="29"/>
      <c r="J6" s="29"/>
      <c r="K6" s="359" t="s">
        <v>19</v>
      </c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29"/>
      <c r="AQ6" s="31"/>
      <c r="BE6" s="356"/>
      <c r="BS6" s="24" t="s">
        <v>8</v>
      </c>
    </row>
    <row r="7" spans="1:74" ht="14.45" customHeight="1">
      <c r="B7" s="28"/>
      <c r="C7" s="29"/>
      <c r="D7" s="37" t="s">
        <v>20</v>
      </c>
      <c r="E7" s="29"/>
      <c r="F7" s="29"/>
      <c r="G7" s="29"/>
      <c r="H7" s="29"/>
      <c r="I7" s="29"/>
      <c r="J7" s="29"/>
      <c r="K7" s="35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22</v>
      </c>
      <c r="AL7" s="29"/>
      <c r="AM7" s="29"/>
      <c r="AN7" s="35" t="s">
        <v>21</v>
      </c>
      <c r="AO7" s="29"/>
      <c r="AP7" s="29"/>
      <c r="AQ7" s="31"/>
      <c r="BE7" s="356"/>
      <c r="BS7" s="24" t="s">
        <v>8</v>
      </c>
    </row>
    <row r="8" spans="1:74" ht="14.45" customHeight="1">
      <c r="B8" s="28"/>
      <c r="C8" s="29"/>
      <c r="D8" s="37" t="s">
        <v>23</v>
      </c>
      <c r="E8" s="29"/>
      <c r="F8" s="29"/>
      <c r="G8" s="29"/>
      <c r="H8" s="29"/>
      <c r="I8" s="29"/>
      <c r="J8" s="29"/>
      <c r="K8" s="35" t="s">
        <v>24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25</v>
      </c>
      <c r="AL8" s="29"/>
      <c r="AM8" s="29"/>
      <c r="AN8" s="38" t="s">
        <v>26</v>
      </c>
      <c r="AO8" s="29"/>
      <c r="AP8" s="29"/>
      <c r="AQ8" s="31"/>
      <c r="BE8" s="356"/>
      <c r="BS8" s="24" t="s">
        <v>8</v>
      </c>
    </row>
    <row r="9" spans="1:74" ht="14.45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56"/>
      <c r="BS9" s="24" t="s">
        <v>8</v>
      </c>
    </row>
    <row r="10" spans="1:74" ht="14.45" customHeight="1">
      <c r="B10" s="28"/>
      <c r="C10" s="29"/>
      <c r="D10" s="37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28</v>
      </c>
      <c r="AL10" s="29"/>
      <c r="AM10" s="29"/>
      <c r="AN10" s="35" t="s">
        <v>21</v>
      </c>
      <c r="AO10" s="29"/>
      <c r="AP10" s="29"/>
      <c r="AQ10" s="31"/>
      <c r="BE10" s="356"/>
      <c r="BS10" s="24" t="s">
        <v>8</v>
      </c>
    </row>
    <row r="11" spans="1:74" ht="18.399999999999999" customHeight="1">
      <c r="B11" s="28"/>
      <c r="C11" s="29"/>
      <c r="D11" s="29"/>
      <c r="E11" s="35" t="s">
        <v>29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30</v>
      </c>
      <c r="AL11" s="29"/>
      <c r="AM11" s="29"/>
      <c r="AN11" s="35" t="s">
        <v>21</v>
      </c>
      <c r="AO11" s="29"/>
      <c r="AP11" s="29"/>
      <c r="AQ11" s="31"/>
      <c r="BE11" s="356"/>
      <c r="BS11" s="24" t="s">
        <v>8</v>
      </c>
    </row>
    <row r="12" spans="1:74" ht="6.95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56"/>
      <c r="BS12" s="24" t="s">
        <v>8</v>
      </c>
    </row>
    <row r="13" spans="1:74" ht="14.45" customHeight="1">
      <c r="B13" s="28"/>
      <c r="C13" s="29"/>
      <c r="D13" s="37" t="s">
        <v>31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28</v>
      </c>
      <c r="AL13" s="29"/>
      <c r="AM13" s="29"/>
      <c r="AN13" s="39" t="s">
        <v>32</v>
      </c>
      <c r="AO13" s="29"/>
      <c r="AP13" s="29"/>
      <c r="AQ13" s="31"/>
      <c r="BE13" s="356"/>
      <c r="BS13" s="24" t="s">
        <v>8</v>
      </c>
    </row>
    <row r="14" spans="1:74" ht="15">
      <c r="B14" s="28"/>
      <c r="C14" s="29"/>
      <c r="D14" s="29"/>
      <c r="E14" s="360" t="s">
        <v>32</v>
      </c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7" t="s">
        <v>30</v>
      </c>
      <c r="AL14" s="29"/>
      <c r="AM14" s="29"/>
      <c r="AN14" s="39" t="s">
        <v>32</v>
      </c>
      <c r="AO14" s="29"/>
      <c r="AP14" s="29"/>
      <c r="AQ14" s="31"/>
      <c r="BE14" s="356"/>
      <c r="BS14" s="24" t="s">
        <v>8</v>
      </c>
    </row>
    <row r="15" spans="1:74" ht="6.95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56"/>
      <c r="BS15" s="24" t="s">
        <v>6</v>
      </c>
    </row>
    <row r="16" spans="1:74" ht="14.45" customHeight="1">
      <c r="B16" s="28"/>
      <c r="C16" s="29"/>
      <c r="D16" s="37" t="s">
        <v>33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28</v>
      </c>
      <c r="AL16" s="29"/>
      <c r="AM16" s="29"/>
      <c r="AN16" s="35" t="s">
        <v>21</v>
      </c>
      <c r="AO16" s="29"/>
      <c r="AP16" s="29"/>
      <c r="AQ16" s="31"/>
      <c r="BE16" s="356"/>
      <c r="BS16" s="24" t="s">
        <v>6</v>
      </c>
    </row>
    <row r="17" spans="2:71" ht="18.399999999999999" customHeight="1">
      <c r="B17" s="28"/>
      <c r="C17" s="29"/>
      <c r="D17" s="29"/>
      <c r="E17" s="35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30</v>
      </c>
      <c r="AL17" s="29"/>
      <c r="AM17" s="29"/>
      <c r="AN17" s="35" t="s">
        <v>21</v>
      </c>
      <c r="AO17" s="29"/>
      <c r="AP17" s="29"/>
      <c r="AQ17" s="31"/>
      <c r="BE17" s="356"/>
      <c r="BS17" s="24" t="s">
        <v>35</v>
      </c>
    </row>
    <row r="18" spans="2:71" ht="6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56"/>
      <c r="BS18" s="24" t="s">
        <v>8</v>
      </c>
    </row>
    <row r="19" spans="2:71" ht="14.45" customHeight="1">
      <c r="B19" s="28"/>
      <c r="C19" s="29"/>
      <c r="D19" s="37" t="s">
        <v>36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56"/>
      <c r="BS19" s="24" t="s">
        <v>8</v>
      </c>
    </row>
    <row r="20" spans="2:71" ht="22.5" customHeight="1">
      <c r="B20" s="28"/>
      <c r="C20" s="29"/>
      <c r="D20" s="29"/>
      <c r="E20" s="362" t="s">
        <v>21</v>
      </c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29"/>
      <c r="AP20" s="29"/>
      <c r="AQ20" s="31"/>
      <c r="BE20" s="356"/>
      <c r="BS20" s="24" t="s">
        <v>35</v>
      </c>
    </row>
    <row r="21" spans="2:71" ht="6.9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56"/>
    </row>
    <row r="22" spans="2:71" ht="6.95" customHeight="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356"/>
    </row>
    <row r="23" spans="2:71" s="1" customFormat="1" ht="25.9" customHeight="1">
      <c r="B23" s="41"/>
      <c r="C23" s="42"/>
      <c r="D23" s="43" t="s">
        <v>37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363">
        <f>ROUND(AG51,2)</f>
        <v>0</v>
      </c>
      <c r="AL23" s="364"/>
      <c r="AM23" s="364"/>
      <c r="AN23" s="364"/>
      <c r="AO23" s="364"/>
      <c r="AP23" s="42"/>
      <c r="AQ23" s="45"/>
      <c r="BE23" s="356"/>
    </row>
    <row r="24" spans="2:71" s="1" customFormat="1" ht="6.9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356"/>
    </row>
    <row r="25" spans="2:71" s="1" customFormat="1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365" t="s">
        <v>38</v>
      </c>
      <c r="M25" s="365"/>
      <c r="N25" s="365"/>
      <c r="O25" s="365"/>
      <c r="P25" s="42"/>
      <c r="Q25" s="42"/>
      <c r="R25" s="42"/>
      <c r="S25" s="42"/>
      <c r="T25" s="42"/>
      <c r="U25" s="42"/>
      <c r="V25" s="42"/>
      <c r="W25" s="365" t="s">
        <v>39</v>
      </c>
      <c r="X25" s="365"/>
      <c r="Y25" s="365"/>
      <c r="Z25" s="365"/>
      <c r="AA25" s="365"/>
      <c r="AB25" s="365"/>
      <c r="AC25" s="365"/>
      <c r="AD25" s="365"/>
      <c r="AE25" s="365"/>
      <c r="AF25" s="42"/>
      <c r="AG25" s="42"/>
      <c r="AH25" s="42"/>
      <c r="AI25" s="42"/>
      <c r="AJ25" s="42"/>
      <c r="AK25" s="365" t="s">
        <v>40</v>
      </c>
      <c r="AL25" s="365"/>
      <c r="AM25" s="365"/>
      <c r="AN25" s="365"/>
      <c r="AO25" s="365"/>
      <c r="AP25" s="42"/>
      <c r="AQ25" s="45"/>
      <c r="BE25" s="356"/>
    </row>
    <row r="26" spans="2:71" s="2" customFormat="1" ht="14.45" customHeight="1">
      <c r="B26" s="47"/>
      <c r="C26" s="48"/>
      <c r="D26" s="49" t="s">
        <v>41</v>
      </c>
      <c r="E26" s="48"/>
      <c r="F26" s="49" t="s">
        <v>42</v>
      </c>
      <c r="G26" s="48"/>
      <c r="H26" s="48"/>
      <c r="I26" s="48"/>
      <c r="J26" s="48"/>
      <c r="K26" s="48"/>
      <c r="L26" s="366">
        <v>0.21</v>
      </c>
      <c r="M26" s="367"/>
      <c r="N26" s="367"/>
      <c r="O26" s="367"/>
      <c r="P26" s="48"/>
      <c r="Q26" s="48"/>
      <c r="R26" s="48"/>
      <c r="S26" s="48"/>
      <c r="T26" s="48"/>
      <c r="U26" s="48"/>
      <c r="V26" s="48"/>
      <c r="W26" s="368">
        <f>ROUND(AZ51,2)</f>
        <v>0</v>
      </c>
      <c r="X26" s="367"/>
      <c r="Y26" s="367"/>
      <c r="Z26" s="367"/>
      <c r="AA26" s="367"/>
      <c r="AB26" s="367"/>
      <c r="AC26" s="367"/>
      <c r="AD26" s="367"/>
      <c r="AE26" s="367"/>
      <c r="AF26" s="48"/>
      <c r="AG26" s="48"/>
      <c r="AH26" s="48"/>
      <c r="AI26" s="48"/>
      <c r="AJ26" s="48"/>
      <c r="AK26" s="368">
        <f>ROUND(AV51,2)</f>
        <v>0</v>
      </c>
      <c r="AL26" s="367"/>
      <c r="AM26" s="367"/>
      <c r="AN26" s="367"/>
      <c r="AO26" s="367"/>
      <c r="AP26" s="48"/>
      <c r="AQ26" s="50"/>
      <c r="BE26" s="356"/>
    </row>
    <row r="27" spans="2:71" s="2" customFormat="1" ht="14.45" customHeight="1">
      <c r="B27" s="47"/>
      <c r="C27" s="48"/>
      <c r="D27" s="48"/>
      <c r="E27" s="48"/>
      <c r="F27" s="49" t="s">
        <v>43</v>
      </c>
      <c r="G27" s="48"/>
      <c r="H27" s="48"/>
      <c r="I27" s="48"/>
      <c r="J27" s="48"/>
      <c r="K27" s="48"/>
      <c r="L27" s="366">
        <v>0.15</v>
      </c>
      <c r="M27" s="367"/>
      <c r="N27" s="367"/>
      <c r="O27" s="367"/>
      <c r="P27" s="48"/>
      <c r="Q27" s="48"/>
      <c r="R27" s="48"/>
      <c r="S27" s="48"/>
      <c r="T27" s="48"/>
      <c r="U27" s="48"/>
      <c r="V27" s="48"/>
      <c r="W27" s="368">
        <f>ROUND(BA51,2)</f>
        <v>0</v>
      </c>
      <c r="X27" s="367"/>
      <c r="Y27" s="367"/>
      <c r="Z27" s="367"/>
      <c r="AA27" s="367"/>
      <c r="AB27" s="367"/>
      <c r="AC27" s="367"/>
      <c r="AD27" s="367"/>
      <c r="AE27" s="367"/>
      <c r="AF27" s="48"/>
      <c r="AG27" s="48"/>
      <c r="AH27" s="48"/>
      <c r="AI27" s="48"/>
      <c r="AJ27" s="48"/>
      <c r="AK27" s="368">
        <f>ROUND(AW51,2)</f>
        <v>0</v>
      </c>
      <c r="AL27" s="367"/>
      <c r="AM27" s="367"/>
      <c r="AN27" s="367"/>
      <c r="AO27" s="367"/>
      <c r="AP27" s="48"/>
      <c r="AQ27" s="50"/>
      <c r="BE27" s="356"/>
    </row>
    <row r="28" spans="2:71" s="2" customFormat="1" ht="14.45" hidden="1" customHeight="1">
      <c r="B28" s="47"/>
      <c r="C28" s="48"/>
      <c r="D28" s="48"/>
      <c r="E28" s="48"/>
      <c r="F28" s="49" t="s">
        <v>44</v>
      </c>
      <c r="G28" s="48"/>
      <c r="H28" s="48"/>
      <c r="I28" s="48"/>
      <c r="J28" s="48"/>
      <c r="K28" s="48"/>
      <c r="L28" s="366">
        <v>0.21</v>
      </c>
      <c r="M28" s="367"/>
      <c r="N28" s="367"/>
      <c r="O28" s="367"/>
      <c r="P28" s="48"/>
      <c r="Q28" s="48"/>
      <c r="R28" s="48"/>
      <c r="S28" s="48"/>
      <c r="T28" s="48"/>
      <c r="U28" s="48"/>
      <c r="V28" s="48"/>
      <c r="W28" s="368">
        <f>ROUND(BB51,2)</f>
        <v>0</v>
      </c>
      <c r="X28" s="367"/>
      <c r="Y28" s="367"/>
      <c r="Z28" s="367"/>
      <c r="AA28" s="367"/>
      <c r="AB28" s="367"/>
      <c r="AC28" s="367"/>
      <c r="AD28" s="367"/>
      <c r="AE28" s="367"/>
      <c r="AF28" s="48"/>
      <c r="AG28" s="48"/>
      <c r="AH28" s="48"/>
      <c r="AI28" s="48"/>
      <c r="AJ28" s="48"/>
      <c r="AK28" s="368">
        <v>0</v>
      </c>
      <c r="AL28" s="367"/>
      <c r="AM28" s="367"/>
      <c r="AN28" s="367"/>
      <c r="AO28" s="367"/>
      <c r="AP28" s="48"/>
      <c r="AQ28" s="50"/>
      <c r="BE28" s="356"/>
    </row>
    <row r="29" spans="2:71" s="2" customFormat="1" ht="14.45" hidden="1" customHeight="1">
      <c r="B29" s="47"/>
      <c r="C29" s="48"/>
      <c r="D29" s="48"/>
      <c r="E29" s="48"/>
      <c r="F29" s="49" t="s">
        <v>45</v>
      </c>
      <c r="G29" s="48"/>
      <c r="H29" s="48"/>
      <c r="I29" s="48"/>
      <c r="J29" s="48"/>
      <c r="K29" s="48"/>
      <c r="L29" s="366">
        <v>0.15</v>
      </c>
      <c r="M29" s="367"/>
      <c r="N29" s="367"/>
      <c r="O29" s="367"/>
      <c r="P29" s="48"/>
      <c r="Q29" s="48"/>
      <c r="R29" s="48"/>
      <c r="S29" s="48"/>
      <c r="T29" s="48"/>
      <c r="U29" s="48"/>
      <c r="V29" s="48"/>
      <c r="W29" s="368">
        <f>ROUND(BC51,2)</f>
        <v>0</v>
      </c>
      <c r="X29" s="367"/>
      <c r="Y29" s="367"/>
      <c r="Z29" s="367"/>
      <c r="AA29" s="367"/>
      <c r="AB29" s="367"/>
      <c r="AC29" s="367"/>
      <c r="AD29" s="367"/>
      <c r="AE29" s="367"/>
      <c r="AF29" s="48"/>
      <c r="AG29" s="48"/>
      <c r="AH29" s="48"/>
      <c r="AI29" s="48"/>
      <c r="AJ29" s="48"/>
      <c r="AK29" s="368">
        <v>0</v>
      </c>
      <c r="AL29" s="367"/>
      <c r="AM29" s="367"/>
      <c r="AN29" s="367"/>
      <c r="AO29" s="367"/>
      <c r="AP29" s="48"/>
      <c r="AQ29" s="50"/>
      <c r="BE29" s="356"/>
    </row>
    <row r="30" spans="2:71" s="2" customFormat="1" ht="14.45" hidden="1" customHeight="1">
      <c r="B30" s="47"/>
      <c r="C30" s="48"/>
      <c r="D30" s="48"/>
      <c r="E30" s="48"/>
      <c r="F30" s="49" t="s">
        <v>46</v>
      </c>
      <c r="G30" s="48"/>
      <c r="H30" s="48"/>
      <c r="I30" s="48"/>
      <c r="J30" s="48"/>
      <c r="K30" s="48"/>
      <c r="L30" s="366">
        <v>0</v>
      </c>
      <c r="M30" s="367"/>
      <c r="N30" s="367"/>
      <c r="O30" s="367"/>
      <c r="P30" s="48"/>
      <c r="Q30" s="48"/>
      <c r="R30" s="48"/>
      <c r="S30" s="48"/>
      <c r="T30" s="48"/>
      <c r="U30" s="48"/>
      <c r="V30" s="48"/>
      <c r="W30" s="368">
        <f>ROUND(BD51,2)</f>
        <v>0</v>
      </c>
      <c r="X30" s="367"/>
      <c r="Y30" s="367"/>
      <c r="Z30" s="367"/>
      <c r="AA30" s="367"/>
      <c r="AB30" s="367"/>
      <c r="AC30" s="367"/>
      <c r="AD30" s="367"/>
      <c r="AE30" s="367"/>
      <c r="AF30" s="48"/>
      <c r="AG30" s="48"/>
      <c r="AH30" s="48"/>
      <c r="AI30" s="48"/>
      <c r="AJ30" s="48"/>
      <c r="AK30" s="368">
        <v>0</v>
      </c>
      <c r="AL30" s="367"/>
      <c r="AM30" s="367"/>
      <c r="AN30" s="367"/>
      <c r="AO30" s="367"/>
      <c r="AP30" s="48"/>
      <c r="AQ30" s="50"/>
      <c r="BE30" s="356"/>
    </row>
    <row r="31" spans="2:71" s="1" customFormat="1" ht="6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356"/>
    </row>
    <row r="32" spans="2:71" s="1" customFormat="1" ht="25.9" customHeight="1">
      <c r="B32" s="41"/>
      <c r="C32" s="51"/>
      <c r="D32" s="52" t="s">
        <v>47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48</v>
      </c>
      <c r="U32" s="53"/>
      <c r="V32" s="53"/>
      <c r="W32" s="53"/>
      <c r="X32" s="369" t="s">
        <v>49</v>
      </c>
      <c r="Y32" s="370"/>
      <c r="Z32" s="370"/>
      <c r="AA32" s="370"/>
      <c r="AB32" s="370"/>
      <c r="AC32" s="53"/>
      <c r="AD32" s="53"/>
      <c r="AE32" s="53"/>
      <c r="AF32" s="53"/>
      <c r="AG32" s="53"/>
      <c r="AH32" s="53"/>
      <c r="AI32" s="53"/>
      <c r="AJ32" s="53"/>
      <c r="AK32" s="371">
        <f>SUM(AK23:AK30)</f>
        <v>0</v>
      </c>
      <c r="AL32" s="370"/>
      <c r="AM32" s="370"/>
      <c r="AN32" s="370"/>
      <c r="AO32" s="372"/>
      <c r="AP32" s="51"/>
      <c r="AQ32" s="55"/>
      <c r="BE32" s="356"/>
    </row>
    <row r="33" spans="2:56" s="1" customFormat="1" ht="6.9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r="34" spans="2:56" s="1" customFormat="1" ht="6.95" customHeight="1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r="38" spans="2:56" s="1" customFormat="1" ht="6.9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</row>
    <row r="39" spans="2:56" s="1" customFormat="1" ht="36.950000000000003" customHeight="1">
      <c r="B39" s="41"/>
      <c r="C39" s="62" t="s">
        <v>50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1"/>
    </row>
    <row r="40" spans="2:56" s="1" customFormat="1" ht="6.95" customHeight="1">
      <c r="B40" s="4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1"/>
    </row>
    <row r="41" spans="2:56" s="3" customFormat="1" ht="14.45" customHeight="1">
      <c r="B41" s="64"/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 t="str">
        <f>K5</f>
        <v>pudazelena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r="42" spans="2:56" s="4" customFormat="1" ht="36.950000000000003" customHeight="1">
      <c r="B42" s="68"/>
      <c r="C42" s="69" t="s">
        <v>18</v>
      </c>
      <c r="D42" s="70"/>
      <c r="E42" s="70"/>
      <c r="F42" s="70"/>
      <c r="G42" s="70"/>
      <c r="H42" s="70"/>
      <c r="I42" s="70"/>
      <c r="J42" s="70"/>
      <c r="K42" s="70"/>
      <c r="L42" s="391" t="str">
        <f>K6</f>
        <v>Zelená 1084/15,Praha6-Dejvice</v>
      </c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392"/>
      <c r="AN42" s="392"/>
      <c r="AO42" s="392"/>
      <c r="AP42" s="70"/>
      <c r="AQ42" s="70"/>
      <c r="AR42" s="71"/>
    </row>
    <row r="43" spans="2:56" s="1" customFormat="1" ht="6.95" customHeight="1">
      <c r="B43" s="4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1"/>
    </row>
    <row r="44" spans="2:56" s="1" customFormat="1" ht="15">
      <c r="B44" s="41"/>
      <c r="C44" s="65" t="s">
        <v>23</v>
      </c>
      <c r="D44" s="63"/>
      <c r="E44" s="63"/>
      <c r="F44" s="63"/>
      <c r="G44" s="63"/>
      <c r="H44" s="63"/>
      <c r="I44" s="63"/>
      <c r="J44" s="63"/>
      <c r="K44" s="63"/>
      <c r="L44" s="72" t="str">
        <f>IF(K8="","",K8)</f>
        <v>Zelená 1084/15,16000 Praha6-Dejvice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5" t="s">
        <v>25</v>
      </c>
      <c r="AJ44" s="63"/>
      <c r="AK44" s="63"/>
      <c r="AL44" s="63"/>
      <c r="AM44" s="373" t="str">
        <f>IF(AN8= "","",AN8)</f>
        <v>23. 7. 2017</v>
      </c>
      <c r="AN44" s="373"/>
      <c r="AO44" s="63"/>
      <c r="AP44" s="63"/>
      <c r="AQ44" s="63"/>
      <c r="AR44" s="61"/>
    </row>
    <row r="45" spans="2:56" s="1" customFormat="1" ht="6.95" customHeight="1">
      <c r="B45" s="4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1"/>
    </row>
    <row r="46" spans="2:56" s="1" customFormat="1" ht="15">
      <c r="B46" s="41"/>
      <c r="C46" s="65" t="s">
        <v>27</v>
      </c>
      <c r="D46" s="63"/>
      <c r="E46" s="63"/>
      <c r="F46" s="63"/>
      <c r="G46" s="63"/>
      <c r="H46" s="63"/>
      <c r="I46" s="63"/>
      <c r="J46" s="63"/>
      <c r="K46" s="63"/>
      <c r="L46" s="66" t="str">
        <f>IF(E11= "","",E11)</f>
        <v>Úřad MČ Praha 6,ČS.armády 601/23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 t="s">
        <v>33</v>
      </c>
      <c r="AJ46" s="63"/>
      <c r="AK46" s="63"/>
      <c r="AL46" s="63"/>
      <c r="AM46" s="374" t="str">
        <f>IF(E17="","",E17)</f>
        <v>Sibre s.r.o.</v>
      </c>
      <c r="AN46" s="374"/>
      <c r="AO46" s="374"/>
      <c r="AP46" s="374"/>
      <c r="AQ46" s="63"/>
      <c r="AR46" s="61"/>
      <c r="AS46" s="375" t="s">
        <v>51</v>
      </c>
      <c r="AT46" s="376"/>
      <c r="AU46" s="74"/>
      <c r="AV46" s="74"/>
      <c r="AW46" s="74"/>
      <c r="AX46" s="74"/>
      <c r="AY46" s="74"/>
      <c r="AZ46" s="74"/>
      <c r="BA46" s="74"/>
      <c r="BB46" s="74"/>
      <c r="BC46" s="74"/>
      <c r="BD46" s="75"/>
    </row>
    <row r="47" spans="2:56" s="1" customFormat="1" ht="15">
      <c r="B47" s="41"/>
      <c r="C47" s="65" t="s">
        <v>31</v>
      </c>
      <c r="D47" s="63"/>
      <c r="E47" s="63"/>
      <c r="F47" s="63"/>
      <c r="G47" s="63"/>
      <c r="H47" s="63"/>
      <c r="I47" s="63"/>
      <c r="J47" s="63"/>
      <c r="K47" s="63"/>
      <c r="L47" s="66" t="str">
        <f>IF(E14= "Vyplň údaj","",E14)</f>
        <v/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1"/>
      <c r="AS47" s="377"/>
      <c r="AT47" s="378"/>
      <c r="AU47" s="76"/>
      <c r="AV47" s="76"/>
      <c r="AW47" s="76"/>
      <c r="AX47" s="76"/>
      <c r="AY47" s="76"/>
      <c r="AZ47" s="76"/>
      <c r="BA47" s="76"/>
      <c r="BB47" s="76"/>
      <c r="BC47" s="76"/>
      <c r="BD47" s="77"/>
    </row>
    <row r="48" spans="2:56" s="1" customFormat="1" ht="10.9" customHeight="1">
      <c r="B48" s="41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1"/>
      <c r="AS48" s="379"/>
      <c r="AT48" s="380"/>
      <c r="AU48" s="42"/>
      <c r="AV48" s="42"/>
      <c r="AW48" s="42"/>
      <c r="AX48" s="42"/>
      <c r="AY48" s="42"/>
      <c r="AZ48" s="42"/>
      <c r="BA48" s="42"/>
      <c r="BB48" s="42"/>
      <c r="BC48" s="42"/>
      <c r="BD48" s="78"/>
    </row>
    <row r="49" spans="1:91" s="1" customFormat="1" ht="29.25" customHeight="1">
      <c r="B49" s="41"/>
      <c r="C49" s="381" t="s">
        <v>52</v>
      </c>
      <c r="D49" s="382"/>
      <c r="E49" s="382"/>
      <c r="F49" s="382"/>
      <c r="G49" s="382"/>
      <c r="H49" s="79"/>
      <c r="I49" s="383" t="s">
        <v>53</v>
      </c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4" t="s">
        <v>54</v>
      </c>
      <c r="AH49" s="382"/>
      <c r="AI49" s="382"/>
      <c r="AJ49" s="382"/>
      <c r="AK49" s="382"/>
      <c r="AL49" s="382"/>
      <c r="AM49" s="382"/>
      <c r="AN49" s="383" t="s">
        <v>55</v>
      </c>
      <c r="AO49" s="382"/>
      <c r="AP49" s="382"/>
      <c r="AQ49" s="80" t="s">
        <v>56</v>
      </c>
      <c r="AR49" s="61"/>
      <c r="AS49" s="81" t="s">
        <v>57</v>
      </c>
      <c r="AT49" s="82" t="s">
        <v>58</v>
      </c>
      <c r="AU49" s="82" t="s">
        <v>59</v>
      </c>
      <c r="AV49" s="82" t="s">
        <v>60</v>
      </c>
      <c r="AW49" s="82" t="s">
        <v>61</v>
      </c>
      <c r="AX49" s="82" t="s">
        <v>62</v>
      </c>
      <c r="AY49" s="82" t="s">
        <v>63</v>
      </c>
      <c r="AZ49" s="82" t="s">
        <v>64</v>
      </c>
      <c r="BA49" s="82" t="s">
        <v>65</v>
      </c>
      <c r="BB49" s="82" t="s">
        <v>66</v>
      </c>
      <c r="BC49" s="82" t="s">
        <v>67</v>
      </c>
      <c r="BD49" s="83" t="s">
        <v>68</v>
      </c>
    </row>
    <row r="50" spans="1:91" s="1" customFormat="1" ht="10.9" customHeight="1">
      <c r="B50" s="41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1"/>
      <c r="AS50" s="84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6"/>
    </row>
    <row r="51" spans="1:91" s="4" customFormat="1" ht="32.450000000000003" customHeight="1">
      <c r="B51" s="68"/>
      <c r="C51" s="87" t="s">
        <v>69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389">
        <f>ROUND(SUM(AG52:AG54),2)</f>
        <v>0</v>
      </c>
      <c r="AH51" s="389"/>
      <c r="AI51" s="389"/>
      <c r="AJ51" s="389"/>
      <c r="AK51" s="389"/>
      <c r="AL51" s="389"/>
      <c r="AM51" s="389"/>
      <c r="AN51" s="390">
        <f>SUM(AG51,AT51)</f>
        <v>0</v>
      </c>
      <c r="AO51" s="390"/>
      <c r="AP51" s="390"/>
      <c r="AQ51" s="89" t="s">
        <v>21</v>
      </c>
      <c r="AR51" s="71"/>
      <c r="AS51" s="90">
        <f>ROUND(SUM(AS52:AS54),2)</f>
        <v>0</v>
      </c>
      <c r="AT51" s="91">
        <f>ROUND(SUM(AV51:AW51),2)</f>
        <v>0</v>
      </c>
      <c r="AU51" s="92">
        <f>ROUND(SUM(AU52:AU54),5)</f>
        <v>0</v>
      </c>
      <c r="AV51" s="91">
        <f>ROUND(AZ51*L26,2)</f>
        <v>0</v>
      </c>
      <c r="AW51" s="91">
        <f>ROUND(BA51*L27,2)</f>
        <v>0</v>
      </c>
      <c r="AX51" s="91">
        <f>ROUND(BB51*L26,2)</f>
        <v>0</v>
      </c>
      <c r="AY51" s="91">
        <f>ROUND(BC51*L27,2)</f>
        <v>0</v>
      </c>
      <c r="AZ51" s="91">
        <f>ROUND(SUM(AZ52:AZ54),2)</f>
        <v>0</v>
      </c>
      <c r="BA51" s="91">
        <f>ROUND(SUM(BA52:BA54),2)</f>
        <v>0</v>
      </c>
      <c r="BB51" s="91">
        <f>ROUND(SUM(BB52:BB54),2)</f>
        <v>0</v>
      </c>
      <c r="BC51" s="91">
        <f>ROUND(SUM(BC52:BC54),2)</f>
        <v>0</v>
      </c>
      <c r="BD51" s="93">
        <f>ROUND(SUM(BD52:BD54),2)</f>
        <v>0</v>
      </c>
      <c r="BS51" s="94" t="s">
        <v>70</v>
      </c>
      <c r="BT51" s="94" t="s">
        <v>71</v>
      </c>
      <c r="BU51" s="95" t="s">
        <v>72</v>
      </c>
      <c r="BV51" s="94" t="s">
        <v>73</v>
      </c>
      <c r="BW51" s="94" t="s">
        <v>7</v>
      </c>
      <c r="BX51" s="94" t="s">
        <v>74</v>
      </c>
      <c r="CL51" s="94" t="s">
        <v>21</v>
      </c>
    </row>
    <row r="52" spans="1:91" s="5" customFormat="1" ht="37.5" customHeight="1">
      <c r="A52" s="96" t="s">
        <v>75</v>
      </c>
      <c r="B52" s="97"/>
      <c r="C52" s="98"/>
      <c r="D52" s="388" t="s">
        <v>76</v>
      </c>
      <c r="E52" s="388"/>
      <c r="F52" s="388"/>
      <c r="G52" s="388"/>
      <c r="H52" s="388"/>
      <c r="I52" s="99"/>
      <c r="J52" s="388" t="s">
        <v>77</v>
      </c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6">
        <f>'bj1 - Půdní vestavba Zele...'!J27</f>
        <v>0</v>
      </c>
      <c r="AH52" s="387"/>
      <c r="AI52" s="387"/>
      <c r="AJ52" s="387"/>
      <c r="AK52" s="387"/>
      <c r="AL52" s="387"/>
      <c r="AM52" s="387"/>
      <c r="AN52" s="386">
        <f>SUM(AG52,AT52)</f>
        <v>0</v>
      </c>
      <c r="AO52" s="387"/>
      <c r="AP52" s="387"/>
      <c r="AQ52" s="100" t="s">
        <v>78</v>
      </c>
      <c r="AR52" s="101"/>
      <c r="AS52" s="102">
        <v>0</v>
      </c>
      <c r="AT52" s="103">
        <f>ROUND(SUM(AV52:AW52),2)</f>
        <v>0</v>
      </c>
      <c r="AU52" s="104">
        <f>'bj1 - Půdní vestavba Zele...'!P113</f>
        <v>0</v>
      </c>
      <c r="AV52" s="103">
        <f>'bj1 - Půdní vestavba Zele...'!J30</f>
        <v>0</v>
      </c>
      <c r="AW52" s="103">
        <f>'bj1 - Půdní vestavba Zele...'!J31</f>
        <v>0</v>
      </c>
      <c r="AX52" s="103">
        <f>'bj1 - Půdní vestavba Zele...'!J32</f>
        <v>0</v>
      </c>
      <c r="AY52" s="103">
        <f>'bj1 - Půdní vestavba Zele...'!J33</f>
        <v>0</v>
      </c>
      <c r="AZ52" s="103">
        <f>'bj1 - Půdní vestavba Zele...'!F30</f>
        <v>0</v>
      </c>
      <c r="BA52" s="103">
        <f>'bj1 - Půdní vestavba Zele...'!F31</f>
        <v>0</v>
      </c>
      <c r="BB52" s="103">
        <f>'bj1 - Půdní vestavba Zele...'!F32</f>
        <v>0</v>
      </c>
      <c r="BC52" s="103">
        <f>'bj1 - Půdní vestavba Zele...'!F33</f>
        <v>0</v>
      </c>
      <c r="BD52" s="105">
        <f>'bj1 - Půdní vestavba Zele...'!F34</f>
        <v>0</v>
      </c>
      <c r="BT52" s="106" t="s">
        <v>79</v>
      </c>
      <c r="BV52" s="106" t="s">
        <v>73</v>
      </c>
      <c r="BW52" s="106" t="s">
        <v>80</v>
      </c>
      <c r="BX52" s="106" t="s">
        <v>7</v>
      </c>
      <c r="CL52" s="106" t="s">
        <v>21</v>
      </c>
      <c r="CM52" s="106" t="s">
        <v>79</v>
      </c>
    </row>
    <row r="53" spans="1:91" s="5" customFormat="1" ht="37.5" customHeight="1">
      <c r="A53" s="96" t="s">
        <v>75</v>
      </c>
      <c r="B53" s="97"/>
      <c r="C53" s="98"/>
      <c r="D53" s="388" t="s">
        <v>81</v>
      </c>
      <c r="E53" s="388"/>
      <c r="F53" s="388"/>
      <c r="G53" s="388"/>
      <c r="H53" s="388"/>
      <c r="I53" s="99"/>
      <c r="J53" s="388" t="s">
        <v>82</v>
      </c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6">
        <f>'bj2 - Půdní vestavba Zele...'!J27</f>
        <v>0</v>
      </c>
      <c r="AH53" s="387"/>
      <c r="AI53" s="387"/>
      <c r="AJ53" s="387"/>
      <c r="AK53" s="387"/>
      <c r="AL53" s="387"/>
      <c r="AM53" s="387"/>
      <c r="AN53" s="386">
        <f>SUM(AG53,AT53)</f>
        <v>0</v>
      </c>
      <c r="AO53" s="387"/>
      <c r="AP53" s="387"/>
      <c r="AQ53" s="100" t="s">
        <v>78</v>
      </c>
      <c r="AR53" s="101"/>
      <c r="AS53" s="102">
        <v>0</v>
      </c>
      <c r="AT53" s="103">
        <f>ROUND(SUM(AV53:AW53),2)</f>
        <v>0</v>
      </c>
      <c r="AU53" s="104">
        <f>'bj2 - Půdní vestavba Zele...'!P113</f>
        <v>0</v>
      </c>
      <c r="AV53" s="103">
        <f>'bj2 - Půdní vestavba Zele...'!J30</f>
        <v>0</v>
      </c>
      <c r="AW53" s="103">
        <f>'bj2 - Půdní vestavba Zele...'!J31</f>
        <v>0</v>
      </c>
      <c r="AX53" s="103">
        <f>'bj2 - Půdní vestavba Zele...'!J32</f>
        <v>0</v>
      </c>
      <c r="AY53" s="103">
        <f>'bj2 - Půdní vestavba Zele...'!J33</f>
        <v>0</v>
      </c>
      <c r="AZ53" s="103">
        <f>'bj2 - Půdní vestavba Zele...'!F30</f>
        <v>0</v>
      </c>
      <c r="BA53" s="103">
        <f>'bj2 - Půdní vestavba Zele...'!F31</f>
        <v>0</v>
      </c>
      <c r="BB53" s="103">
        <f>'bj2 - Půdní vestavba Zele...'!F32</f>
        <v>0</v>
      </c>
      <c r="BC53" s="103">
        <f>'bj2 - Půdní vestavba Zele...'!F33</f>
        <v>0</v>
      </c>
      <c r="BD53" s="105">
        <f>'bj2 - Půdní vestavba Zele...'!F34</f>
        <v>0</v>
      </c>
      <c r="BT53" s="106" t="s">
        <v>79</v>
      </c>
      <c r="BV53" s="106" t="s">
        <v>73</v>
      </c>
      <c r="BW53" s="106" t="s">
        <v>83</v>
      </c>
      <c r="BX53" s="106" t="s">
        <v>7</v>
      </c>
      <c r="CL53" s="106" t="s">
        <v>21</v>
      </c>
      <c r="CM53" s="106" t="s">
        <v>79</v>
      </c>
    </row>
    <row r="54" spans="1:91" s="5" customFormat="1" ht="37.5" customHeight="1">
      <c r="A54" s="96" t="s">
        <v>75</v>
      </c>
      <c r="B54" s="97"/>
      <c r="C54" s="98"/>
      <c r="D54" s="388" t="s">
        <v>84</v>
      </c>
      <c r="E54" s="388"/>
      <c r="F54" s="388"/>
      <c r="G54" s="388"/>
      <c r="H54" s="388"/>
      <c r="I54" s="99"/>
      <c r="J54" s="388" t="s">
        <v>85</v>
      </c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6">
        <f>'spol - Půdní vestavba Zel...'!J27</f>
        <v>0</v>
      </c>
      <c r="AH54" s="387"/>
      <c r="AI54" s="387"/>
      <c r="AJ54" s="387"/>
      <c r="AK54" s="387"/>
      <c r="AL54" s="387"/>
      <c r="AM54" s="387"/>
      <c r="AN54" s="386">
        <f>SUM(AG54,AT54)</f>
        <v>0</v>
      </c>
      <c r="AO54" s="387"/>
      <c r="AP54" s="387"/>
      <c r="AQ54" s="100" t="s">
        <v>78</v>
      </c>
      <c r="AR54" s="101"/>
      <c r="AS54" s="107">
        <v>0</v>
      </c>
      <c r="AT54" s="108">
        <f>ROUND(SUM(AV54:AW54),2)</f>
        <v>0</v>
      </c>
      <c r="AU54" s="109">
        <f>'spol - Půdní vestavba Zel...'!P106</f>
        <v>0</v>
      </c>
      <c r="AV54" s="108">
        <f>'spol - Půdní vestavba Zel...'!J30</f>
        <v>0</v>
      </c>
      <c r="AW54" s="108">
        <f>'spol - Půdní vestavba Zel...'!J31</f>
        <v>0</v>
      </c>
      <c r="AX54" s="108">
        <f>'spol - Půdní vestavba Zel...'!J32</f>
        <v>0</v>
      </c>
      <c r="AY54" s="108">
        <f>'spol - Půdní vestavba Zel...'!J33</f>
        <v>0</v>
      </c>
      <c r="AZ54" s="108">
        <f>'spol - Půdní vestavba Zel...'!F30</f>
        <v>0</v>
      </c>
      <c r="BA54" s="108">
        <f>'spol - Půdní vestavba Zel...'!F31</f>
        <v>0</v>
      </c>
      <c r="BB54" s="108">
        <f>'spol - Půdní vestavba Zel...'!F32</f>
        <v>0</v>
      </c>
      <c r="BC54" s="108">
        <f>'spol - Půdní vestavba Zel...'!F33</f>
        <v>0</v>
      </c>
      <c r="BD54" s="110">
        <f>'spol - Půdní vestavba Zel...'!F34</f>
        <v>0</v>
      </c>
      <c r="BT54" s="106" t="s">
        <v>79</v>
      </c>
      <c r="BV54" s="106" t="s">
        <v>73</v>
      </c>
      <c r="BW54" s="106" t="s">
        <v>86</v>
      </c>
      <c r="BX54" s="106" t="s">
        <v>7</v>
      </c>
      <c r="CL54" s="106" t="s">
        <v>21</v>
      </c>
      <c r="CM54" s="106" t="s">
        <v>79</v>
      </c>
    </row>
    <row r="55" spans="1:91" s="1" customFormat="1" ht="30" customHeight="1">
      <c r="B55" s="41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1"/>
    </row>
    <row r="56" spans="1:91" s="1" customFormat="1" ht="6.95" customHeight="1"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61"/>
    </row>
  </sheetData>
  <sheetProtection password="CC35" sheet="1" objects="1" scenarios="1" formatCells="0" formatColumns="0" formatRows="0" sort="0" autoFilter="0"/>
  <mergeCells count="49">
    <mergeCell ref="AR2:BE2"/>
    <mergeCell ref="AN54:AP54"/>
    <mergeCell ref="AG54:AM54"/>
    <mergeCell ref="D54:H54"/>
    <mergeCell ref="J54:AF54"/>
    <mergeCell ref="AG51:AM51"/>
    <mergeCell ref="AN51:AP51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bj1 - Půdní vestavba Zele...'!C2" display="/"/>
    <hyperlink ref="A53" location="'bj2 - Půdní vestavba Zele...'!C2" display="/"/>
    <hyperlink ref="A54" location="'spol - Půdní vestavba Zel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67"/>
  <sheetViews>
    <sheetView showGridLines="0" tabSelected="1" workbookViewId="0">
      <pane ySplit="1" topLeftCell="A651" activePane="bottomLeft" state="frozen"/>
      <selection pane="bottomLeft" activeCell="F710" sqref="F71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87</v>
      </c>
      <c r="G1" s="396" t="s">
        <v>88</v>
      </c>
      <c r="H1" s="396"/>
      <c r="I1" s="115"/>
      <c r="J1" s="114" t="s">
        <v>89</v>
      </c>
      <c r="K1" s="113" t="s">
        <v>90</v>
      </c>
      <c r="L1" s="114" t="s">
        <v>91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4" t="s">
        <v>80</v>
      </c>
      <c r="AZ2" s="116" t="s">
        <v>92</v>
      </c>
      <c r="BA2" s="116" t="s">
        <v>21</v>
      </c>
      <c r="BB2" s="116" t="s">
        <v>21</v>
      </c>
      <c r="BC2" s="116" t="s">
        <v>93</v>
      </c>
      <c r="BD2" s="116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79</v>
      </c>
      <c r="AZ3" s="116" t="s">
        <v>95</v>
      </c>
      <c r="BA3" s="116" t="s">
        <v>21</v>
      </c>
      <c r="BB3" s="116" t="s">
        <v>21</v>
      </c>
      <c r="BC3" s="116" t="s">
        <v>96</v>
      </c>
      <c r="BD3" s="116" t="s">
        <v>94</v>
      </c>
    </row>
    <row r="4" spans="1:70" ht="36.950000000000003" customHeight="1">
      <c r="B4" s="28"/>
      <c r="C4" s="29"/>
      <c r="D4" s="30" t="s">
        <v>97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  <c r="AZ4" s="116" t="s">
        <v>98</v>
      </c>
      <c r="BA4" s="116" t="s">
        <v>21</v>
      </c>
      <c r="BB4" s="116" t="s">
        <v>21</v>
      </c>
      <c r="BC4" s="116" t="s">
        <v>99</v>
      </c>
      <c r="BD4" s="116" t="s">
        <v>94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  <c r="AZ5" s="116" t="s">
        <v>100</v>
      </c>
      <c r="BA5" s="116" t="s">
        <v>21</v>
      </c>
      <c r="BB5" s="116" t="s">
        <v>21</v>
      </c>
      <c r="BC5" s="116" t="s">
        <v>101</v>
      </c>
      <c r="BD5" s="116" t="s">
        <v>94</v>
      </c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  <c r="AZ6" s="116" t="s">
        <v>102</v>
      </c>
      <c r="BA6" s="116" t="s">
        <v>21</v>
      </c>
      <c r="BB6" s="116" t="s">
        <v>21</v>
      </c>
      <c r="BC6" s="116" t="s">
        <v>103</v>
      </c>
      <c r="BD6" s="116" t="s">
        <v>94</v>
      </c>
    </row>
    <row r="7" spans="1:70" ht="22.5" customHeight="1">
      <c r="B7" s="28"/>
      <c r="C7" s="29"/>
      <c r="D7" s="29"/>
      <c r="E7" s="397" t="str">
        <f>'Rekapitulace stavby'!K6</f>
        <v>Zelená 1084/15,Praha6-Dejvice</v>
      </c>
      <c r="F7" s="398"/>
      <c r="G7" s="398"/>
      <c r="H7" s="398"/>
      <c r="I7" s="118"/>
      <c r="J7" s="29"/>
      <c r="K7" s="31"/>
      <c r="AZ7" s="116" t="s">
        <v>104</v>
      </c>
      <c r="BA7" s="116" t="s">
        <v>21</v>
      </c>
      <c r="BB7" s="116" t="s">
        <v>21</v>
      </c>
      <c r="BC7" s="116" t="s">
        <v>105</v>
      </c>
      <c r="BD7" s="116" t="s">
        <v>94</v>
      </c>
    </row>
    <row r="8" spans="1:70" s="1" customFormat="1" ht="15">
      <c r="B8" s="41"/>
      <c r="C8" s="42"/>
      <c r="D8" s="37" t="s">
        <v>106</v>
      </c>
      <c r="E8" s="42"/>
      <c r="F8" s="42"/>
      <c r="G8" s="42"/>
      <c r="H8" s="42"/>
      <c r="I8" s="119"/>
      <c r="J8" s="42"/>
      <c r="K8" s="45"/>
      <c r="AZ8" s="116" t="s">
        <v>107</v>
      </c>
      <c r="BA8" s="116" t="s">
        <v>21</v>
      </c>
      <c r="BB8" s="116" t="s">
        <v>21</v>
      </c>
      <c r="BC8" s="116" t="s">
        <v>108</v>
      </c>
      <c r="BD8" s="116" t="s">
        <v>94</v>
      </c>
    </row>
    <row r="9" spans="1:70" s="1" customFormat="1" ht="36.950000000000003" customHeight="1">
      <c r="B9" s="41"/>
      <c r="C9" s="42"/>
      <c r="D9" s="42"/>
      <c r="E9" s="399" t="s">
        <v>109</v>
      </c>
      <c r="F9" s="400"/>
      <c r="G9" s="400"/>
      <c r="H9" s="400"/>
      <c r="I9" s="119"/>
      <c r="J9" s="42"/>
      <c r="K9" s="45"/>
      <c r="AZ9" s="116" t="s">
        <v>110</v>
      </c>
      <c r="BA9" s="116" t="s">
        <v>21</v>
      </c>
      <c r="BB9" s="116" t="s">
        <v>21</v>
      </c>
      <c r="BC9" s="116" t="s">
        <v>111</v>
      </c>
      <c r="BD9" s="116" t="s">
        <v>94</v>
      </c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  <c r="AZ10" s="116" t="s">
        <v>112</v>
      </c>
      <c r="BA10" s="116" t="s">
        <v>21</v>
      </c>
      <c r="BB10" s="116" t="s">
        <v>21</v>
      </c>
      <c r="BC10" s="116" t="s">
        <v>113</v>
      </c>
      <c r="BD10" s="116" t="s">
        <v>94</v>
      </c>
    </row>
    <row r="11" spans="1:70" s="1" customFormat="1" ht="14.45" customHeight="1">
      <c r="B11" s="41"/>
      <c r="C11" s="42"/>
      <c r="D11" s="37" t="s">
        <v>20</v>
      </c>
      <c r="E11" s="42"/>
      <c r="F11" s="35" t="s">
        <v>21</v>
      </c>
      <c r="G11" s="42"/>
      <c r="H11" s="42"/>
      <c r="I11" s="120" t="s">
        <v>22</v>
      </c>
      <c r="J11" s="35" t="s">
        <v>21</v>
      </c>
      <c r="K11" s="45"/>
      <c r="AZ11" s="116" t="s">
        <v>114</v>
      </c>
      <c r="BA11" s="116" t="s">
        <v>21</v>
      </c>
      <c r="BB11" s="116" t="s">
        <v>21</v>
      </c>
      <c r="BC11" s="116" t="s">
        <v>115</v>
      </c>
      <c r="BD11" s="116" t="s">
        <v>94</v>
      </c>
    </row>
    <row r="12" spans="1:70" s="1" customFormat="1" ht="14.45" customHeight="1">
      <c r="B12" s="41"/>
      <c r="C12" s="42"/>
      <c r="D12" s="37" t="s">
        <v>23</v>
      </c>
      <c r="E12" s="42"/>
      <c r="F12" s="35" t="s">
        <v>24</v>
      </c>
      <c r="G12" s="42"/>
      <c r="H12" s="42"/>
      <c r="I12" s="120" t="s">
        <v>25</v>
      </c>
      <c r="J12" s="121" t="str">
        <f>'Rekapitulace stavby'!AN8</f>
        <v>23. 7. 2017</v>
      </c>
      <c r="K12" s="45"/>
      <c r="AZ12" s="116" t="s">
        <v>116</v>
      </c>
      <c r="BA12" s="116" t="s">
        <v>21</v>
      </c>
      <c r="BB12" s="116" t="s">
        <v>21</v>
      </c>
      <c r="BC12" s="116" t="s">
        <v>117</v>
      </c>
      <c r="BD12" s="116" t="s">
        <v>94</v>
      </c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  <c r="AZ13" s="116" t="s">
        <v>118</v>
      </c>
      <c r="BA13" s="116" t="s">
        <v>21</v>
      </c>
      <c r="BB13" s="116" t="s">
        <v>21</v>
      </c>
      <c r="BC13" s="116" t="s">
        <v>119</v>
      </c>
      <c r="BD13" s="116" t="s">
        <v>94</v>
      </c>
    </row>
    <row r="14" spans="1:70" s="1" customFormat="1" ht="14.45" customHeight="1">
      <c r="B14" s="41"/>
      <c r="C14" s="42"/>
      <c r="D14" s="37" t="s">
        <v>27</v>
      </c>
      <c r="E14" s="42"/>
      <c r="F14" s="42"/>
      <c r="G14" s="42"/>
      <c r="H14" s="42"/>
      <c r="I14" s="120" t="s">
        <v>28</v>
      </c>
      <c r="J14" s="35" t="s">
        <v>21</v>
      </c>
      <c r="K14" s="45"/>
      <c r="AZ14" s="116" t="s">
        <v>120</v>
      </c>
      <c r="BA14" s="116" t="s">
        <v>21</v>
      </c>
      <c r="BB14" s="116" t="s">
        <v>21</v>
      </c>
      <c r="BC14" s="116" t="s">
        <v>121</v>
      </c>
      <c r="BD14" s="116" t="s">
        <v>94</v>
      </c>
    </row>
    <row r="15" spans="1:70" s="1" customFormat="1" ht="18" customHeight="1">
      <c r="B15" s="41"/>
      <c r="C15" s="42"/>
      <c r="D15" s="42"/>
      <c r="E15" s="35" t="s">
        <v>29</v>
      </c>
      <c r="F15" s="42"/>
      <c r="G15" s="42"/>
      <c r="H15" s="42"/>
      <c r="I15" s="120" t="s">
        <v>30</v>
      </c>
      <c r="J15" s="35" t="s">
        <v>21</v>
      </c>
      <c r="K15" s="45"/>
      <c r="AZ15" s="116" t="s">
        <v>122</v>
      </c>
      <c r="BA15" s="116" t="s">
        <v>21</v>
      </c>
      <c r="BB15" s="116" t="s">
        <v>21</v>
      </c>
      <c r="BC15" s="116" t="s">
        <v>123</v>
      </c>
      <c r="BD15" s="116" t="s">
        <v>94</v>
      </c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  <c r="AZ16" s="116" t="s">
        <v>124</v>
      </c>
      <c r="BA16" s="116" t="s">
        <v>21</v>
      </c>
      <c r="BB16" s="116" t="s">
        <v>21</v>
      </c>
      <c r="BC16" s="116" t="s">
        <v>125</v>
      </c>
      <c r="BD16" s="116" t="s">
        <v>94</v>
      </c>
    </row>
    <row r="17" spans="2:56" s="1" customFormat="1" ht="14.45" customHeight="1">
      <c r="B17" s="41"/>
      <c r="C17" s="42"/>
      <c r="D17" s="37" t="s">
        <v>31</v>
      </c>
      <c r="E17" s="42"/>
      <c r="F17" s="42"/>
      <c r="G17" s="42"/>
      <c r="H17" s="42"/>
      <c r="I17" s="120" t="s">
        <v>28</v>
      </c>
      <c r="J17" s="35" t="str">
        <f>IF('Rekapitulace stavby'!AN13="Vyplň údaj","",IF('Rekapitulace stavby'!AN13="","",'Rekapitulace stavby'!AN13))</f>
        <v/>
      </c>
      <c r="K17" s="45"/>
      <c r="AZ17" s="116" t="s">
        <v>126</v>
      </c>
      <c r="BA17" s="116" t="s">
        <v>21</v>
      </c>
      <c r="BB17" s="116" t="s">
        <v>21</v>
      </c>
      <c r="BC17" s="116" t="s">
        <v>127</v>
      </c>
      <c r="BD17" s="116" t="s">
        <v>94</v>
      </c>
    </row>
    <row r="18" spans="2:56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30</v>
      </c>
      <c r="J18" s="35" t="str">
        <f>IF('Rekapitulace stavby'!AN14="Vyplň údaj","",IF('Rekapitulace stavby'!AN14="","",'Rekapitulace stavby'!AN14))</f>
        <v/>
      </c>
      <c r="K18" s="45"/>
      <c r="AZ18" s="116" t="s">
        <v>128</v>
      </c>
      <c r="BA18" s="116" t="s">
        <v>21</v>
      </c>
      <c r="BB18" s="116" t="s">
        <v>21</v>
      </c>
      <c r="BC18" s="116" t="s">
        <v>129</v>
      </c>
      <c r="BD18" s="116" t="s">
        <v>94</v>
      </c>
    </row>
    <row r="19" spans="2:56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  <c r="AZ19" s="116" t="s">
        <v>130</v>
      </c>
      <c r="BA19" s="116" t="s">
        <v>21</v>
      </c>
      <c r="BB19" s="116" t="s">
        <v>21</v>
      </c>
      <c r="BC19" s="116" t="s">
        <v>131</v>
      </c>
      <c r="BD19" s="116" t="s">
        <v>94</v>
      </c>
    </row>
    <row r="20" spans="2:56" s="1" customFormat="1" ht="14.45" customHeight="1">
      <c r="B20" s="41"/>
      <c r="C20" s="42"/>
      <c r="D20" s="37" t="s">
        <v>33</v>
      </c>
      <c r="E20" s="42"/>
      <c r="F20" s="42"/>
      <c r="G20" s="42"/>
      <c r="H20" s="42"/>
      <c r="I20" s="120" t="s">
        <v>28</v>
      </c>
      <c r="J20" s="35" t="s">
        <v>21</v>
      </c>
      <c r="K20" s="45"/>
      <c r="AZ20" s="116" t="s">
        <v>132</v>
      </c>
      <c r="BA20" s="116" t="s">
        <v>21</v>
      </c>
      <c r="BB20" s="116" t="s">
        <v>21</v>
      </c>
      <c r="BC20" s="116" t="s">
        <v>133</v>
      </c>
      <c r="BD20" s="116" t="s">
        <v>94</v>
      </c>
    </row>
    <row r="21" spans="2:56" s="1" customFormat="1" ht="18" customHeight="1">
      <c r="B21" s="41"/>
      <c r="C21" s="42"/>
      <c r="D21" s="42"/>
      <c r="E21" s="35" t="s">
        <v>34</v>
      </c>
      <c r="F21" s="42"/>
      <c r="G21" s="42"/>
      <c r="H21" s="42"/>
      <c r="I21" s="120" t="s">
        <v>30</v>
      </c>
      <c r="J21" s="35" t="s">
        <v>21</v>
      </c>
      <c r="K21" s="45"/>
      <c r="AZ21" s="116" t="s">
        <v>134</v>
      </c>
      <c r="BA21" s="116" t="s">
        <v>21</v>
      </c>
      <c r="BB21" s="116" t="s">
        <v>21</v>
      </c>
      <c r="BC21" s="116" t="s">
        <v>135</v>
      </c>
      <c r="BD21" s="116" t="s">
        <v>94</v>
      </c>
    </row>
    <row r="22" spans="2:56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  <c r="AZ22" s="116" t="s">
        <v>136</v>
      </c>
      <c r="BA22" s="116" t="s">
        <v>21</v>
      </c>
      <c r="BB22" s="116" t="s">
        <v>21</v>
      </c>
      <c r="BC22" s="116" t="s">
        <v>137</v>
      </c>
      <c r="BD22" s="116" t="s">
        <v>94</v>
      </c>
    </row>
    <row r="23" spans="2:56" s="1" customFormat="1" ht="14.45" customHeight="1">
      <c r="B23" s="41"/>
      <c r="C23" s="42"/>
      <c r="D23" s="37" t="s">
        <v>36</v>
      </c>
      <c r="E23" s="42"/>
      <c r="F23" s="42"/>
      <c r="G23" s="42"/>
      <c r="H23" s="42"/>
      <c r="I23" s="119"/>
      <c r="J23" s="42"/>
      <c r="K23" s="45"/>
      <c r="AZ23" s="116" t="s">
        <v>138</v>
      </c>
      <c r="BA23" s="116" t="s">
        <v>21</v>
      </c>
      <c r="BB23" s="116" t="s">
        <v>21</v>
      </c>
      <c r="BC23" s="116" t="s">
        <v>139</v>
      </c>
      <c r="BD23" s="116" t="s">
        <v>94</v>
      </c>
    </row>
    <row r="24" spans="2:56" s="6" customFormat="1" ht="22.5" customHeight="1">
      <c r="B24" s="122"/>
      <c r="C24" s="123"/>
      <c r="D24" s="123"/>
      <c r="E24" s="362" t="s">
        <v>21</v>
      </c>
      <c r="F24" s="362"/>
      <c r="G24" s="362"/>
      <c r="H24" s="362"/>
      <c r="I24" s="124"/>
      <c r="J24" s="123"/>
      <c r="K24" s="125"/>
      <c r="AZ24" s="126" t="s">
        <v>140</v>
      </c>
      <c r="BA24" s="126" t="s">
        <v>21</v>
      </c>
      <c r="BB24" s="126" t="s">
        <v>21</v>
      </c>
      <c r="BC24" s="126" t="s">
        <v>141</v>
      </c>
      <c r="BD24" s="126" t="s">
        <v>94</v>
      </c>
    </row>
    <row r="25" spans="2:56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  <c r="AZ25" s="116" t="s">
        <v>142</v>
      </c>
      <c r="BA25" s="116" t="s">
        <v>21</v>
      </c>
      <c r="BB25" s="116" t="s">
        <v>21</v>
      </c>
      <c r="BC25" s="116" t="s">
        <v>143</v>
      </c>
      <c r="BD25" s="116" t="s">
        <v>94</v>
      </c>
    </row>
    <row r="26" spans="2:56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  <c r="AZ26" s="116" t="s">
        <v>144</v>
      </c>
      <c r="BA26" s="116" t="s">
        <v>21</v>
      </c>
      <c r="BB26" s="116" t="s">
        <v>21</v>
      </c>
      <c r="BC26" s="116" t="s">
        <v>113</v>
      </c>
      <c r="BD26" s="116" t="s">
        <v>94</v>
      </c>
    </row>
    <row r="27" spans="2:56" s="1" customFormat="1" ht="25.35" customHeight="1">
      <c r="B27" s="41"/>
      <c r="C27" s="42"/>
      <c r="D27" s="129" t="s">
        <v>37</v>
      </c>
      <c r="E27" s="42"/>
      <c r="F27" s="42"/>
      <c r="G27" s="42"/>
      <c r="H27" s="42"/>
      <c r="I27" s="119"/>
      <c r="J27" s="130">
        <f>ROUND(J113,2)</f>
        <v>0</v>
      </c>
      <c r="K27" s="45"/>
      <c r="AZ27" s="116" t="s">
        <v>145</v>
      </c>
      <c r="BA27" s="116" t="s">
        <v>21</v>
      </c>
      <c r="BB27" s="116" t="s">
        <v>21</v>
      </c>
      <c r="BC27" s="116" t="s">
        <v>146</v>
      </c>
      <c r="BD27" s="116" t="s">
        <v>94</v>
      </c>
    </row>
    <row r="28" spans="2:56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  <c r="AZ28" s="116" t="s">
        <v>147</v>
      </c>
      <c r="BA28" s="116" t="s">
        <v>21</v>
      </c>
      <c r="BB28" s="116" t="s">
        <v>21</v>
      </c>
      <c r="BC28" s="116" t="s">
        <v>148</v>
      </c>
      <c r="BD28" s="116" t="s">
        <v>94</v>
      </c>
    </row>
    <row r="29" spans="2:56" s="1" customFormat="1" ht="14.45" customHeight="1">
      <c r="B29" s="41"/>
      <c r="C29" s="42"/>
      <c r="D29" s="42"/>
      <c r="E29" s="42"/>
      <c r="F29" s="46" t="s">
        <v>39</v>
      </c>
      <c r="G29" s="42"/>
      <c r="H29" s="42"/>
      <c r="I29" s="131" t="s">
        <v>38</v>
      </c>
      <c r="J29" s="46" t="s">
        <v>40</v>
      </c>
      <c r="K29" s="45"/>
      <c r="AZ29" s="116" t="s">
        <v>149</v>
      </c>
      <c r="BA29" s="116" t="s">
        <v>21</v>
      </c>
      <c r="BB29" s="116" t="s">
        <v>21</v>
      </c>
      <c r="BC29" s="116" t="s">
        <v>150</v>
      </c>
      <c r="BD29" s="116" t="s">
        <v>94</v>
      </c>
    </row>
    <row r="30" spans="2:56" s="1" customFormat="1" ht="14.45" customHeight="1">
      <c r="B30" s="41"/>
      <c r="C30" s="42"/>
      <c r="D30" s="49" t="s">
        <v>41</v>
      </c>
      <c r="E30" s="49" t="s">
        <v>42</v>
      </c>
      <c r="F30" s="132">
        <f>ROUND(SUM(BE113:BE1066), 2)</f>
        <v>0</v>
      </c>
      <c r="G30" s="42"/>
      <c r="H30" s="42"/>
      <c r="I30" s="133">
        <v>0.21</v>
      </c>
      <c r="J30" s="132">
        <f>ROUND(ROUND((SUM(BE113:BE1066)), 2)*I30, 2)</f>
        <v>0</v>
      </c>
      <c r="K30" s="45"/>
      <c r="AZ30" s="116" t="s">
        <v>151</v>
      </c>
      <c r="BA30" s="116" t="s">
        <v>21</v>
      </c>
      <c r="BB30" s="116" t="s">
        <v>21</v>
      </c>
      <c r="BC30" s="116" t="s">
        <v>152</v>
      </c>
      <c r="BD30" s="116" t="s">
        <v>94</v>
      </c>
    </row>
    <row r="31" spans="2:56" s="1" customFormat="1" ht="14.45" customHeight="1">
      <c r="B31" s="41"/>
      <c r="C31" s="42"/>
      <c r="D31" s="42"/>
      <c r="E31" s="49" t="s">
        <v>43</v>
      </c>
      <c r="F31" s="132">
        <f>ROUND(SUM(BF113:BF1066), 2)</f>
        <v>0</v>
      </c>
      <c r="G31" s="42"/>
      <c r="H31" s="42"/>
      <c r="I31" s="133">
        <v>0.15</v>
      </c>
      <c r="J31" s="132">
        <f>ROUND(ROUND((SUM(BF113:BF1066)), 2)*I31, 2)</f>
        <v>0</v>
      </c>
      <c r="K31" s="45"/>
      <c r="AZ31" s="116" t="s">
        <v>153</v>
      </c>
      <c r="BA31" s="116" t="s">
        <v>21</v>
      </c>
      <c r="BB31" s="116" t="s">
        <v>21</v>
      </c>
      <c r="BC31" s="116" t="s">
        <v>154</v>
      </c>
      <c r="BD31" s="116" t="s">
        <v>94</v>
      </c>
    </row>
    <row r="32" spans="2:56" s="1" customFormat="1" ht="14.45" hidden="1" customHeight="1">
      <c r="B32" s="41"/>
      <c r="C32" s="42"/>
      <c r="D32" s="42"/>
      <c r="E32" s="49" t="s">
        <v>44</v>
      </c>
      <c r="F32" s="132">
        <f>ROUND(SUM(BG113:BG1066), 2)</f>
        <v>0</v>
      </c>
      <c r="G32" s="42"/>
      <c r="H32" s="42"/>
      <c r="I32" s="133">
        <v>0.21</v>
      </c>
      <c r="J32" s="132">
        <v>0</v>
      </c>
      <c r="K32" s="45"/>
      <c r="AZ32" s="116" t="s">
        <v>155</v>
      </c>
      <c r="BA32" s="116" t="s">
        <v>21</v>
      </c>
      <c r="BB32" s="116" t="s">
        <v>21</v>
      </c>
      <c r="BC32" s="116" t="s">
        <v>133</v>
      </c>
      <c r="BD32" s="116" t="s">
        <v>94</v>
      </c>
    </row>
    <row r="33" spans="2:56" s="1" customFormat="1" ht="14.45" hidden="1" customHeight="1">
      <c r="B33" s="41"/>
      <c r="C33" s="42"/>
      <c r="D33" s="42"/>
      <c r="E33" s="49" t="s">
        <v>45</v>
      </c>
      <c r="F33" s="132">
        <f>ROUND(SUM(BH113:BH1066), 2)</f>
        <v>0</v>
      </c>
      <c r="G33" s="42"/>
      <c r="H33" s="42"/>
      <c r="I33" s="133">
        <v>0.15</v>
      </c>
      <c r="J33" s="132">
        <v>0</v>
      </c>
      <c r="K33" s="45"/>
      <c r="AZ33" s="116" t="s">
        <v>156</v>
      </c>
      <c r="BA33" s="116" t="s">
        <v>21</v>
      </c>
      <c r="BB33" s="116" t="s">
        <v>21</v>
      </c>
      <c r="BC33" s="116" t="s">
        <v>157</v>
      </c>
      <c r="BD33" s="116" t="s">
        <v>94</v>
      </c>
    </row>
    <row r="34" spans="2:56" s="1" customFormat="1" ht="14.45" hidden="1" customHeight="1">
      <c r="B34" s="41"/>
      <c r="C34" s="42"/>
      <c r="D34" s="42"/>
      <c r="E34" s="49" t="s">
        <v>46</v>
      </c>
      <c r="F34" s="132">
        <f>ROUND(SUM(BI113:BI1066), 2)</f>
        <v>0</v>
      </c>
      <c r="G34" s="42"/>
      <c r="H34" s="42"/>
      <c r="I34" s="133">
        <v>0</v>
      </c>
      <c r="J34" s="132">
        <v>0</v>
      </c>
      <c r="K34" s="45"/>
      <c r="AZ34" s="116" t="s">
        <v>158</v>
      </c>
      <c r="BA34" s="116" t="s">
        <v>21</v>
      </c>
      <c r="BB34" s="116" t="s">
        <v>21</v>
      </c>
      <c r="BC34" s="116" t="s">
        <v>159</v>
      </c>
      <c r="BD34" s="116" t="s">
        <v>94</v>
      </c>
    </row>
    <row r="35" spans="2:56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  <c r="AZ35" s="116" t="s">
        <v>160</v>
      </c>
      <c r="BA35" s="116" t="s">
        <v>21</v>
      </c>
      <c r="BB35" s="116" t="s">
        <v>21</v>
      </c>
      <c r="BC35" s="116" t="s">
        <v>161</v>
      </c>
      <c r="BD35" s="116" t="s">
        <v>94</v>
      </c>
    </row>
    <row r="36" spans="2:56" s="1" customFormat="1" ht="25.35" customHeight="1">
      <c r="B36" s="41"/>
      <c r="C36" s="134"/>
      <c r="D36" s="135" t="s">
        <v>47</v>
      </c>
      <c r="E36" s="79"/>
      <c r="F36" s="79"/>
      <c r="G36" s="136" t="s">
        <v>48</v>
      </c>
      <c r="H36" s="137" t="s">
        <v>49</v>
      </c>
      <c r="I36" s="138"/>
      <c r="J36" s="139">
        <f>SUM(J27:J34)</f>
        <v>0</v>
      </c>
      <c r="K36" s="140"/>
      <c r="AZ36" s="116" t="s">
        <v>162</v>
      </c>
      <c r="BA36" s="116" t="s">
        <v>21</v>
      </c>
      <c r="BB36" s="116" t="s">
        <v>21</v>
      </c>
      <c r="BC36" s="116" t="s">
        <v>163</v>
      </c>
      <c r="BD36" s="116" t="s">
        <v>94</v>
      </c>
    </row>
    <row r="37" spans="2:56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  <c r="AZ37" s="116" t="s">
        <v>164</v>
      </c>
      <c r="BA37" s="116" t="s">
        <v>21</v>
      </c>
      <c r="BB37" s="116" t="s">
        <v>21</v>
      </c>
      <c r="BC37" s="116" t="s">
        <v>165</v>
      </c>
      <c r="BD37" s="116" t="s">
        <v>94</v>
      </c>
    </row>
    <row r="38" spans="2:56">
      <c r="AZ38" s="116" t="s">
        <v>166</v>
      </c>
      <c r="BA38" s="116" t="s">
        <v>21</v>
      </c>
      <c r="BB38" s="116" t="s">
        <v>21</v>
      </c>
      <c r="BC38" s="116" t="s">
        <v>167</v>
      </c>
      <c r="BD38" s="116" t="s">
        <v>94</v>
      </c>
    </row>
    <row r="39" spans="2:56">
      <c r="AZ39" s="116" t="s">
        <v>168</v>
      </c>
      <c r="BA39" s="116" t="s">
        <v>21</v>
      </c>
      <c r="BB39" s="116" t="s">
        <v>21</v>
      </c>
      <c r="BC39" s="116" t="s">
        <v>169</v>
      </c>
      <c r="BD39" s="116" t="s">
        <v>94</v>
      </c>
    </row>
    <row r="40" spans="2:56">
      <c r="AZ40" s="116" t="s">
        <v>170</v>
      </c>
      <c r="BA40" s="116" t="s">
        <v>21</v>
      </c>
      <c r="BB40" s="116" t="s">
        <v>21</v>
      </c>
      <c r="BC40" s="116" t="s">
        <v>171</v>
      </c>
      <c r="BD40" s="116" t="s">
        <v>94</v>
      </c>
    </row>
    <row r="41" spans="2:56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  <c r="AZ41" s="116" t="s">
        <v>172</v>
      </c>
      <c r="BA41" s="116" t="s">
        <v>21</v>
      </c>
      <c r="BB41" s="116" t="s">
        <v>21</v>
      </c>
      <c r="BC41" s="116" t="s">
        <v>173</v>
      </c>
      <c r="BD41" s="116" t="s">
        <v>94</v>
      </c>
    </row>
    <row r="42" spans="2:56" s="1" customFormat="1" ht="36.950000000000003" customHeight="1">
      <c r="B42" s="41"/>
      <c r="C42" s="30" t="s">
        <v>174</v>
      </c>
      <c r="D42" s="42"/>
      <c r="E42" s="42"/>
      <c r="F42" s="42"/>
      <c r="G42" s="42"/>
      <c r="H42" s="42"/>
      <c r="I42" s="119"/>
      <c r="J42" s="42"/>
      <c r="K42" s="45"/>
      <c r="AZ42" s="116" t="s">
        <v>175</v>
      </c>
      <c r="BA42" s="116" t="s">
        <v>21</v>
      </c>
      <c r="BB42" s="116" t="s">
        <v>21</v>
      </c>
      <c r="BC42" s="116" t="s">
        <v>176</v>
      </c>
      <c r="BD42" s="116" t="s">
        <v>94</v>
      </c>
    </row>
    <row r="43" spans="2:56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  <c r="AZ43" s="116" t="s">
        <v>177</v>
      </c>
      <c r="BA43" s="116" t="s">
        <v>21</v>
      </c>
      <c r="BB43" s="116" t="s">
        <v>21</v>
      </c>
      <c r="BC43" s="116" t="s">
        <v>178</v>
      </c>
      <c r="BD43" s="116" t="s">
        <v>94</v>
      </c>
    </row>
    <row r="44" spans="2:56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  <c r="AZ44" s="116" t="s">
        <v>179</v>
      </c>
      <c r="BA44" s="116" t="s">
        <v>21</v>
      </c>
      <c r="BB44" s="116" t="s">
        <v>21</v>
      </c>
      <c r="BC44" s="116" t="s">
        <v>180</v>
      </c>
      <c r="BD44" s="116" t="s">
        <v>94</v>
      </c>
    </row>
    <row r="45" spans="2:56" s="1" customFormat="1" ht="22.5" customHeight="1">
      <c r="B45" s="41"/>
      <c r="C45" s="42"/>
      <c r="D45" s="42"/>
      <c r="E45" s="397" t="str">
        <f>E7</f>
        <v>Zelená 1084/15,Praha6-Dejvice</v>
      </c>
      <c r="F45" s="398"/>
      <c r="G45" s="398"/>
      <c r="H45" s="398"/>
      <c r="I45" s="119"/>
      <c r="J45" s="42"/>
      <c r="K45" s="45"/>
      <c r="AZ45" s="116" t="s">
        <v>181</v>
      </c>
      <c r="BA45" s="116" t="s">
        <v>21</v>
      </c>
      <c r="BB45" s="116" t="s">
        <v>21</v>
      </c>
      <c r="BC45" s="116" t="s">
        <v>182</v>
      </c>
      <c r="BD45" s="116" t="s">
        <v>94</v>
      </c>
    </row>
    <row r="46" spans="2:56" s="1" customFormat="1" ht="14.45" customHeight="1">
      <c r="B46" s="41"/>
      <c r="C46" s="37" t="s">
        <v>106</v>
      </c>
      <c r="D46" s="42"/>
      <c r="E46" s="42"/>
      <c r="F46" s="42"/>
      <c r="G46" s="42"/>
      <c r="H46" s="42"/>
      <c r="I46" s="119"/>
      <c r="J46" s="42"/>
      <c r="K46" s="45"/>
      <c r="AZ46" s="116" t="s">
        <v>183</v>
      </c>
      <c r="BA46" s="116" t="s">
        <v>21</v>
      </c>
      <c r="BB46" s="116" t="s">
        <v>21</v>
      </c>
      <c r="BC46" s="116" t="s">
        <v>184</v>
      </c>
      <c r="BD46" s="116" t="s">
        <v>94</v>
      </c>
    </row>
    <row r="47" spans="2:56" s="1" customFormat="1" ht="23.25" customHeight="1">
      <c r="B47" s="41"/>
      <c r="C47" s="42"/>
      <c r="D47" s="42"/>
      <c r="E47" s="399" t="str">
        <f>E9</f>
        <v>bj1 - Půdní vestavba Zelená 15, 15a/č.p. 1084-byt1</v>
      </c>
      <c r="F47" s="400"/>
      <c r="G47" s="400"/>
      <c r="H47" s="400"/>
      <c r="I47" s="119"/>
      <c r="J47" s="42"/>
      <c r="K47" s="45"/>
      <c r="AZ47" s="116" t="s">
        <v>185</v>
      </c>
      <c r="BA47" s="116" t="s">
        <v>21</v>
      </c>
      <c r="BB47" s="116" t="s">
        <v>21</v>
      </c>
      <c r="BC47" s="116" t="s">
        <v>186</v>
      </c>
      <c r="BD47" s="116" t="s">
        <v>94</v>
      </c>
    </row>
    <row r="48" spans="2:56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  <c r="AZ48" s="116" t="s">
        <v>187</v>
      </c>
      <c r="BA48" s="116" t="s">
        <v>21</v>
      </c>
      <c r="BB48" s="116" t="s">
        <v>21</v>
      </c>
      <c r="BC48" s="116" t="s">
        <v>188</v>
      </c>
      <c r="BD48" s="116" t="s">
        <v>94</v>
      </c>
    </row>
    <row r="49" spans="2:56" s="1" customFormat="1" ht="18" customHeight="1">
      <c r="B49" s="41"/>
      <c r="C49" s="37" t="s">
        <v>23</v>
      </c>
      <c r="D49" s="42"/>
      <c r="E49" s="42"/>
      <c r="F49" s="35" t="str">
        <f>F12</f>
        <v>Zelená 1084/15,16000 Praha6-Dejvice</v>
      </c>
      <c r="G49" s="42"/>
      <c r="H49" s="42"/>
      <c r="I49" s="120" t="s">
        <v>25</v>
      </c>
      <c r="J49" s="121" t="str">
        <f>IF(J12="","",J12)</f>
        <v>23. 7. 2017</v>
      </c>
      <c r="K49" s="45"/>
      <c r="AZ49" s="116" t="s">
        <v>189</v>
      </c>
      <c r="BA49" s="116" t="s">
        <v>21</v>
      </c>
      <c r="BB49" s="116" t="s">
        <v>21</v>
      </c>
      <c r="BC49" s="116" t="s">
        <v>190</v>
      </c>
      <c r="BD49" s="116" t="s">
        <v>94</v>
      </c>
    </row>
    <row r="50" spans="2:56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  <c r="AZ50" s="116" t="s">
        <v>191</v>
      </c>
      <c r="BA50" s="116" t="s">
        <v>21</v>
      </c>
      <c r="BB50" s="116" t="s">
        <v>21</v>
      </c>
      <c r="BC50" s="116" t="s">
        <v>192</v>
      </c>
      <c r="BD50" s="116" t="s">
        <v>94</v>
      </c>
    </row>
    <row r="51" spans="2:56" s="1" customFormat="1" ht="15">
      <c r="B51" s="41"/>
      <c r="C51" s="37" t="s">
        <v>27</v>
      </c>
      <c r="D51" s="42"/>
      <c r="E51" s="42"/>
      <c r="F51" s="35" t="str">
        <f>E15</f>
        <v>Úřad MČ Praha 6,ČS.armády 601/23</v>
      </c>
      <c r="G51" s="42"/>
      <c r="H51" s="42"/>
      <c r="I51" s="120" t="s">
        <v>33</v>
      </c>
      <c r="J51" s="35" t="str">
        <f>E21</f>
        <v>Sibre s.r.o.</v>
      </c>
      <c r="K51" s="45"/>
    </row>
    <row r="52" spans="2:56" s="1" customFormat="1" ht="14.45" customHeight="1">
      <c r="B52" s="41"/>
      <c r="C52" s="37" t="s">
        <v>31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56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56" s="1" customFormat="1" ht="29.25" customHeight="1">
      <c r="B54" s="41"/>
      <c r="C54" s="146" t="s">
        <v>193</v>
      </c>
      <c r="D54" s="134"/>
      <c r="E54" s="134"/>
      <c r="F54" s="134"/>
      <c r="G54" s="134"/>
      <c r="H54" s="134"/>
      <c r="I54" s="147"/>
      <c r="J54" s="148" t="s">
        <v>194</v>
      </c>
      <c r="K54" s="149"/>
    </row>
    <row r="55" spans="2:56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56" s="1" customFormat="1" ht="29.25" customHeight="1">
      <c r="B56" s="41"/>
      <c r="C56" s="150" t="s">
        <v>195</v>
      </c>
      <c r="D56" s="42"/>
      <c r="E56" s="42"/>
      <c r="F56" s="42"/>
      <c r="G56" s="42"/>
      <c r="H56" s="42"/>
      <c r="I56" s="119"/>
      <c r="J56" s="130">
        <f>J113</f>
        <v>0</v>
      </c>
      <c r="K56" s="45"/>
      <c r="AU56" s="24" t="s">
        <v>196</v>
      </c>
    </row>
    <row r="57" spans="2:56" s="7" customFormat="1" ht="24.95" customHeight="1">
      <c r="B57" s="151"/>
      <c r="C57" s="152"/>
      <c r="D57" s="153" t="s">
        <v>197</v>
      </c>
      <c r="E57" s="154"/>
      <c r="F57" s="154"/>
      <c r="G57" s="154"/>
      <c r="H57" s="154"/>
      <c r="I57" s="155"/>
      <c r="J57" s="156">
        <f>J114</f>
        <v>0</v>
      </c>
      <c r="K57" s="157"/>
    </row>
    <row r="58" spans="2:56" s="8" customFormat="1" ht="19.899999999999999" customHeight="1">
      <c r="B58" s="158"/>
      <c r="C58" s="159"/>
      <c r="D58" s="160" t="s">
        <v>198</v>
      </c>
      <c r="E58" s="161"/>
      <c r="F58" s="161"/>
      <c r="G58" s="161"/>
      <c r="H58" s="161"/>
      <c r="I58" s="162"/>
      <c r="J58" s="163">
        <f>J115</f>
        <v>0</v>
      </c>
      <c r="K58" s="164"/>
    </row>
    <row r="59" spans="2:56" s="8" customFormat="1" ht="19.899999999999999" customHeight="1">
      <c r="B59" s="158"/>
      <c r="C59" s="159"/>
      <c r="D59" s="160" t="s">
        <v>199</v>
      </c>
      <c r="E59" s="161"/>
      <c r="F59" s="161"/>
      <c r="G59" s="161"/>
      <c r="H59" s="161"/>
      <c r="I59" s="162"/>
      <c r="J59" s="163">
        <f>J135</f>
        <v>0</v>
      </c>
      <c r="K59" s="164"/>
    </row>
    <row r="60" spans="2:56" s="8" customFormat="1" ht="19.899999999999999" customHeight="1">
      <c r="B60" s="158"/>
      <c r="C60" s="159"/>
      <c r="D60" s="160" t="s">
        <v>200</v>
      </c>
      <c r="E60" s="161"/>
      <c r="F60" s="161"/>
      <c r="G60" s="161"/>
      <c r="H60" s="161"/>
      <c r="I60" s="162"/>
      <c r="J60" s="163">
        <f>J165</f>
        <v>0</v>
      </c>
      <c r="K60" s="164"/>
    </row>
    <row r="61" spans="2:56" s="8" customFormat="1" ht="19.899999999999999" customHeight="1">
      <c r="B61" s="158"/>
      <c r="C61" s="159"/>
      <c r="D61" s="160" t="s">
        <v>201</v>
      </c>
      <c r="E61" s="161"/>
      <c r="F61" s="161"/>
      <c r="G61" s="161"/>
      <c r="H61" s="161"/>
      <c r="I61" s="162"/>
      <c r="J61" s="163">
        <f>J213</f>
        <v>0</v>
      </c>
      <c r="K61" s="164"/>
    </row>
    <row r="62" spans="2:56" s="8" customFormat="1" ht="19.899999999999999" customHeight="1">
      <c r="B62" s="158"/>
      <c r="C62" s="159"/>
      <c r="D62" s="160" t="s">
        <v>202</v>
      </c>
      <c r="E62" s="161"/>
      <c r="F62" s="161"/>
      <c r="G62" s="161"/>
      <c r="H62" s="161"/>
      <c r="I62" s="162"/>
      <c r="J62" s="163">
        <f>J270</f>
        <v>0</v>
      </c>
      <c r="K62" s="164"/>
    </row>
    <row r="63" spans="2:56" s="8" customFormat="1" ht="19.899999999999999" customHeight="1">
      <c r="B63" s="158"/>
      <c r="C63" s="159"/>
      <c r="D63" s="160" t="s">
        <v>203</v>
      </c>
      <c r="E63" s="161"/>
      <c r="F63" s="161"/>
      <c r="G63" s="161"/>
      <c r="H63" s="161"/>
      <c r="I63" s="162"/>
      <c r="J63" s="163">
        <f>J275</f>
        <v>0</v>
      </c>
      <c r="K63" s="164"/>
    </row>
    <row r="64" spans="2:56" s="7" customFormat="1" ht="24.95" customHeight="1">
      <c r="B64" s="151"/>
      <c r="C64" s="152"/>
      <c r="D64" s="153" t="s">
        <v>204</v>
      </c>
      <c r="E64" s="154"/>
      <c r="F64" s="154"/>
      <c r="G64" s="154"/>
      <c r="H64" s="154"/>
      <c r="I64" s="155"/>
      <c r="J64" s="156">
        <f>J277</f>
        <v>0</v>
      </c>
      <c r="K64" s="157"/>
    </row>
    <row r="65" spans="2:11" s="8" customFormat="1" ht="19.899999999999999" customHeight="1">
      <c r="B65" s="158"/>
      <c r="C65" s="159"/>
      <c r="D65" s="160" t="s">
        <v>205</v>
      </c>
      <c r="E65" s="161"/>
      <c r="F65" s="161"/>
      <c r="G65" s="161"/>
      <c r="H65" s="161"/>
      <c r="I65" s="162"/>
      <c r="J65" s="163">
        <f>J278</f>
        <v>0</v>
      </c>
      <c r="K65" s="164"/>
    </row>
    <row r="66" spans="2:11" s="8" customFormat="1" ht="19.899999999999999" customHeight="1">
      <c r="B66" s="158"/>
      <c r="C66" s="159"/>
      <c r="D66" s="160" t="s">
        <v>206</v>
      </c>
      <c r="E66" s="161"/>
      <c r="F66" s="161"/>
      <c r="G66" s="161"/>
      <c r="H66" s="161"/>
      <c r="I66" s="162"/>
      <c r="J66" s="163">
        <f>J307</f>
        <v>0</v>
      </c>
      <c r="K66" s="164"/>
    </row>
    <row r="67" spans="2:11" s="8" customFormat="1" ht="19.899999999999999" customHeight="1">
      <c r="B67" s="158"/>
      <c r="C67" s="159"/>
      <c r="D67" s="160" t="s">
        <v>207</v>
      </c>
      <c r="E67" s="161"/>
      <c r="F67" s="161"/>
      <c r="G67" s="161"/>
      <c r="H67" s="161"/>
      <c r="I67" s="162"/>
      <c r="J67" s="163">
        <f>J378</f>
        <v>0</v>
      </c>
      <c r="K67" s="164"/>
    </row>
    <row r="68" spans="2:11" s="8" customFormat="1" ht="19.899999999999999" customHeight="1">
      <c r="B68" s="158"/>
      <c r="C68" s="159"/>
      <c r="D68" s="160" t="s">
        <v>208</v>
      </c>
      <c r="E68" s="161"/>
      <c r="F68" s="161"/>
      <c r="G68" s="161"/>
      <c r="H68" s="161"/>
      <c r="I68" s="162"/>
      <c r="J68" s="163">
        <f>J394</f>
        <v>0</v>
      </c>
      <c r="K68" s="164"/>
    </row>
    <row r="69" spans="2:11" s="8" customFormat="1" ht="19.899999999999999" customHeight="1">
      <c r="B69" s="158"/>
      <c r="C69" s="159"/>
      <c r="D69" s="160" t="s">
        <v>209</v>
      </c>
      <c r="E69" s="161"/>
      <c r="F69" s="161"/>
      <c r="G69" s="161"/>
      <c r="H69" s="161"/>
      <c r="I69" s="162"/>
      <c r="J69" s="163">
        <f>J408</f>
        <v>0</v>
      </c>
      <c r="K69" s="164"/>
    </row>
    <row r="70" spans="2:11" s="8" customFormat="1" ht="19.899999999999999" customHeight="1">
      <c r="B70" s="158"/>
      <c r="C70" s="159"/>
      <c r="D70" s="160" t="s">
        <v>210</v>
      </c>
      <c r="E70" s="161"/>
      <c r="F70" s="161"/>
      <c r="G70" s="161"/>
      <c r="H70" s="161"/>
      <c r="I70" s="162"/>
      <c r="J70" s="163">
        <f>J416</f>
        <v>0</v>
      </c>
      <c r="K70" s="164"/>
    </row>
    <row r="71" spans="2:11" s="8" customFormat="1" ht="19.899999999999999" customHeight="1">
      <c r="B71" s="158"/>
      <c r="C71" s="159"/>
      <c r="D71" s="160" t="s">
        <v>211</v>
      </c>
      <c r="E71" s="161"/>
      <c r="F71" s="161"/>
      <c r="G71" s="161"/>
      <c r="H71" s="161"/>
      <c r="I71" s="162"/>
      <c r="J71" s="163">
        <f>J426</f>
        <v>0</v>
      </c>
      <c r="K71" s="164"/>
    </row>
    <row r="72" spans="2:11" s="8" customFormat="1" ht="19.899999999999999" customHeight="1">
      <c r="B72" s="158"/>
      <c r="C72" s="159"/>
      <c r="D72" s="160" t="s">
        <v>212</v>
      </c>
      <c r="E72" s="161"/>
      <c r="F72" s="161"/>
      <c r="G72" s="161"/>
      <c r="H72" s="161"/>
      <c r="I72" s="162"/>
      <c r="J72" s="163">
        <f>J430</f>
        <v>0</v>
      </c>
      <c r="K72" s="164"/>
    </row>
    <row r="73" spans="2:11" s="8" customFormat="1" ht="19.899999999999999" customHeight="1">
      <c r="B73" s="158"/>
      <c r="C73" s="159"/>
      <c r="D73" s="160" t="s">
        <v>213</v>
      </c>
      <c r="E73" s="161"/>
      <c r="F73" s="161"/>
      <c r="G73" s="161"/>
      <c r="H73" s="161"/>
      <c r="I73" s="162"/>
      <c r="J73" s="163">
        <f>J438</f>
        <v>0</v>
      </c>
      <c r="K73" s="164"/>
    </row>
    <row r="74" spans="2:11" s="8" customFormat="1" ht="19.899999999999999" customHeight="1">
      <c r="B74" s="158"/>
      <c r="C74" s="159"/>
      <c r="D74" s="160" t="s">
        <v>214</v>
      </c>
      <c r="E74" s="161"/>
      <c r="F74" s="161"/>
      <c r="G74" s="161"/>
      <c r="H74" s="161"/>
      <c r="I74" s="162"/>
      <c r="J74" s="163">
        <f>J442</f>
        <v>0</v>
      </c>
      <c r="K74" s="164"/>
    </row>
    <row r="75" spans="2:11" s="8" customFormat="1" ht="19.899999999999999" customHeight="1">
      <c r="B75" s="158"/>
      <c r="C75" s="159"/>
      <c r="D75" s="160" t="s">
        <v>215</v>
      </c>
      <c r="E75" s="161"/>
      <c r="F75" s="161"/>
      <c r="G75" s="161"/>
      <c r="H75" s="161"/>
      <c r="I75" s="162"/>
      <c r="J75" s="163">
        <f>J450</f>
        <v>0</v>
      </c>
      <c r="K75" s="164"/>
    </row>
    <row r="76" spans="2:11" s="8" customFormat="1" ht="19.899999999999999" customHeight="1">
      <c r="B76" s="158"/>
      <c r="C76" s="159"/>
      <c r="D76" s="160" t="s">
        <v>216</v>
      </c>
      <c r="E76" s="161"/>
      <c r="F76" s="161"/>
      <c r="G76" s="161"/>
      <c r="H76" s="161"/>
      <c r="I76" s="162"/>
      <c r="J76" s="163">
        <f>J461</f>
        <v>0</v>
      </c>
      <c r="K76" s="164"/>
    </row>
    <row r="77" spans="2:11" s="8" customFormat="1" ht="19.899999999999999" customHeight="1">
      <c r="B77" s="158"/>
      <c r="C77" s="159"/>
      <c r="D77" s="160" t="s">
        <v>217</v>
      </c>
      <c r="E77" s="161"/>
      <c r="F77" s="161"/>
      <c r="G77" s="161"/>
      <c r="H77" s="161"/>
      <c r="I77" s="162"/>
      <c r="J77" s="163">
        <f>J518</f>
        <v>0</v>
      </c>
      <c r="K77" s="164"/>
    </row>
    <row r="78" spans="2:11" s="8" customFormat="1" ht="19.899999999999999" customHeight="1">
      <c r="B78" s="158"/>
      <c r="C78" s="159"/>
      <c r="D78" s="160" t="s">
        <v>218</v>
      </c>
      <c r="E78" s="161"/>
      <c r="F78" s="161"/>
      <c r="G78" s="161"/>
      <c r="H78" s="161"/>
      <c r="I78" s="162"/>
      <c r="J78" s="163">
        <f>J531</f>
        <v>0</v>
      </c>
      <c r="K78" s="164"/>
    </row>
    <row r="79" spans="2:11" s="8" customFormat="1" ht="19.899999999999999" customHeight="1">
      <c r="B79" s="158"/>
      <c r="C79" s="159"/>
      <c r="D79" s="160" t="s">
        <v>219</v>
      </c>
      <c r="E79" s="161"/>
      <c r="F79" s="161"/>
      <c r="G79" s="161"/>
      <c r="H79" s="161"/>
      <c r="I79" s="162"/>
      <c r="J79" s="163">
        <f>J553</f>
        <v>0</v>
      </c>
      <c r="K79" s="164"/>
    </row>
    <row r="80" spans="2:11" s="8" customFormat="1" ht="19.899999999999999" customHeight="1">
      <c r="B80" s="158"/>
      <c r="C80" s="159"/>
      <c r="D80" s="160" t="s">
        <v>220</v>
      </c>
      <c r="E80" s="161"/>
      <c r="F80" s="161"/>
      <c r="G80" s="161"/>
      <c r="H80" s="161"/>
      <c r="I80" s="162"/>
      <c r="J80" s="163">
        <f>J667</f>
        <v>0</v>
      </c>
      <c r="K80" s="164"/>
    </row>
    <row r="81" spans="2:11" s="8" customFormat="1" ht="19.899999999999999" customHeight="1">
      <c r="B81" s="158"/>
      <c r="C81" s="159"/>
      <c r="D81" s="160" t="s">
        <v>221</v>
      </c>
      <c r="E81" s="161"/>
      <c r="F81" s="161"/>
      <c r="G81" s="161"/>
      <c r="H81" s="161"/>
      <c r="I81" s="162"/>
      <c r="J81" s="163">
        <f>J801</f>
        <v>0</v>
      </c>
      <c r="K81" s="164"/>
    </row>
    <row r="82" spans="2:11" s="8" customFormat="1" ht="19.899999999999999" customHeight="1">
      <c r="B82" s="158"/>
      <c r="C82" s="159"/>
      <c r="D82" s="160" t="s">
        <v>222</v>
      </c>
      <c r="E82" s="161"/>
      <c r="F82" s="161"/>
      <c r="G82" s="161"/>
      <c r="H82" s="161"/>
      <c r="I82" s="162"/>
      <c r="J82" s="163">
        <f>J807</f>
        <v>0</v>
      </c>
      <c r="K82" s="164"/>
    </row>
    <row r="83" spans="2:11" s="8" customFormat="1" ht="19.899999999999999" customHeight="1">
      <c r="B83" s="158"/>
      <c r="C83" s="159"/>
      <c r="D83" s="160" t="s">
        <v>223</v>
      </c>
      <c r="E83" s="161"/>
      <c r="F83" s="161"/>
      <c r="G83" s="161"/>
      <c r="H83" s="161"/>
      <c r="I83" s="162"/>
      <c r="J83" s="163">
        <f>J855</f>
        <v>0</v>
      </c>
      <c r="K83" s="164"/>
    </row>
    <row r="84" spans="2:11" s="8" customFormat="1" ht="19.899999999999999" customHeight="1">
      <c r="B84" s="158"/>
      <c r="C84" s="159"/>
      <c r="D84" s="160" t="s">
        <v>224</v>
      </c>
      <c r="E84" s="161"/>
      <c r="F84" s="161"/>
      <c r="G84" s="161"/>
      <c r="H84" s="161"/>
      <c r="I84" s="162"/>
      <c r="J84" s="163">
        <f>J891</f>
        <v>0</v>
      </c>
      <c r="K84" s="164"/>
    </row>
    <row r="85" spans="2:11" s="8" customFormat="1" ht="19.899999999999999" customHeight="1">
      <c r="B85" s="158"/>
      <c r="C85" s="159"/>
      <c r="D85" s="160" t="s">
        <v>225</v>
      </c>
      <c r="E85" s="161"/>
      <c r="F85" s="161"/>
      <c r="G85" s="161"/>
      <c r="H85" s="161"/>
      <c r="I85" s="162"/>
      <c r="J85" s="163">
        <f>J896</f>
        <v>0</v>
      </c>
      <c r="K85" s="164"/>
    </row>
    <row r="86" spans="2:11" s="8" customFormat="1" ht="19.899999999999999" customHeight="1">
      <c r="B86" s="158"/>
      <c r="C86" s="159"/>
      <c r="D86" s="160" t="s">
        <v>226</v>
      </c>
      <c r="E86" s="161"/>
      <c r="F86" s="161"/>
      <c r="G86" s="161"/>
      <c r="H86" s="161"/>
      <c r="I86" s="162"/>
      <c r="J86" s="163">
        <f>J933</f>
        <v>0</v>
      </c>
      <c r="K86" s="164"/>
    </row>
    <row r="87" spans="2:11" s="8" customFormat="1" ht="19.899999999999999" customHeight="1">
      <c r="B87" s="158"/>
      <c r="C87" s="159"/>
      <c r="D87" s="160" t="s">
        <v>227</v>
      </c>
      <c r="E87" s="161"/>
      <c r="F87" s="161"/>
      <c r="G87" s="161"/>
      <c r="H87" s="161"/>
      <c r="I87" s="162"/>
      <c r="J87" s="163">
        <f>J954</f>
        <v>0</v>
      </c>
      <c r="K87" s="164"/>
    </row>
    <row r="88" spans="2:11" s="8" customFormat="1" ht="19.899999999999999" customHeight="1">
      <c r="B88" s="158"/>
      <c r="C88" s="159"/>
      <c r="D88" s="160" t="s">
        <v>228</v>
      </c>
      <c r="E88" s="161"/>
      <c r="F88" s="161"/>
      <c r="G88" s="161"/>
      <c r="H88" s="161"/>
      <c r="I88" s="162"/>
      <c r="J88" s="163">
        <f>J984</f>
        <v>0</v>
      </c>
      <c r="K88" s="164"/>
    </row>
    <row r="89" spans="2:11" s="8" customFormat="1" ht="19.899999999999999" customHeight="1">
      <c r="B89" s="158"/>
      <c r="C89" s="159"/>
      <c r="D89" s="160" t="s">
        <v>229</v>
      </c>
      <c r="E89" s="161"/>
      <c r="F89" s="161"/>
      <c r="G89" s="161"/>
      <c r="H89" s="161"/>
      <c r="I89" s="162"/>
      <c r="J89" s="163">
        <f>J1034</f>
        <v>0</v>
      </c>
      <c r="K89" s="164"/>
    </row>
    <row r="90" spans="2:11" s="7" customFormat="1" ht="24.95" customHeight="1">
      <c r="B90" s="151"/>
      <c r="C90" s="152"/>
      <c r="D90" s="153" t="s">
        <v>230</v>
      </c>
      <c r="E90" s="154"/>
      <c r="F90" s="154"/>
      <c r="G90" s="154"/>
      <c r="H90" s="154"/>
      <c r="I90" s="155"/>
      <c r="J90" s="156">
        <f>J1060</f>
        <v>0</v>
      </c>
      <c r="K90" s="157"/>
    </row>
    <row r="91" spans="2:11" s="8" customFormat="1" ht="19.899999999999999" customHeight="1">
      <c r="B91" s="158"/>
      <c r="C91" s="159"/>
      <c r="D91" s="160" t="s">
        <v>231</v>
      </c>
      <c r="E91" s="161"/>
      <c r="F91" s="161"/>
      <c r="G91" s="161"/>
      <c r="H91" s="161"/>
      <c r="I91" s="162"/>
      <c r="J91" s="163">
        <f>J1061</f>
        <v>0</v>
      </c>
      <c r="K91" s="164"/>
    </row>
    <row r="92" spans="2:11" s="7" customFormat="1" ht="24.95" customHeight="1">
      <c r="B92" s="151"/>
      <c r="C92" s="152"/>
      <c r="D92" s="153" t="s">
        <v>232</v>
      </c>
      <c r="E92" s="154"/>
      <c r="F92" s="154"/>
      <c r="G92" s="154"/>
      <c r="H92" s="154"/>
      <c r="I92" s="155"/>
      <c r="J92" s="156">
        <f>J1064</f>
        <v>0</v>
      </c>
      <c r="K92" s="157"/>
    </row>
    <row r="93" spans="2:11" s="8" customFormat="1" ht="19.899999999999999" customHeight="1">
      <c r="B93" s="158"/>
      <c r="C93" s="159"/>
      <c r="D93" s="160" t="s">
        <v>233</v>
      </c>
      <c r="E93" s="161"/>
      <c r="F93" s="161"/>
      <c r="G93" s="161"/>
      <c r="H93" s="161"/>
      <c r="I93" s="162"/>
      <c r="J93" s="163">
        <f>J1065</f>
        <v>0</v>
      </c>
      <c r="K93" s="164"/>
    </row>
    <row r="94" spans="2:11" s="1" customFormat="1" ht="21.75" customHeight="1">
      <c r="B94" s="41"/>
      <c r="C94" s="42"/>
      <c r="D94" s="42"/>
      <c r="E94" s="42"/>
      <c r="F94" s="42"/>
      <c r="G94" s="42"/>
      <c r="H94" s="42"/>
      <c r="I94" s="119"/>
      <c r="J94" s="42"/>
      <c r="K94" s="45"/>
    </row>
    <row r="95" spans="2:11" s="1" customFormat="1" ht="6.95" customHeight="1">
      <c r="B95" s="56"/>
      <c r="C95" s="57"/>
      <c r="D95" s="57"/>
      <c r="E95" s="57"/>
      <c r="F95" s="57"/>
      <c r="G95" s="57"/>
      <c r="H95" s="57"/>
      <c r="I95" s="141"/>
      <c r="J95" s="57"/>
      <c r="K95" s="58"/>
    </row>
    <row r="99" spans="2:20" s="1" customFormat="1" ht="6.95" customHeight="1">
      <c r="B99" s="59"/>
      <c r="C99" s="60"/>
      <c r="D99" s="60"/>
      <c r="E99" s="60"/>
      <c r="F99" s="60"/>
      <c r="G99" s="60"/>
      <c r="H99" s="60"/>
      <c r="I99" s="144"/>
      <c r="J99" s="60"/>
      <c r="K99" s="60"/>
      <c r="L99" s="61"/>
    </row>
    <row r="100" spans="2:20" s="1" customFormat="1" ht="36.950000000000003" customHeight="1">
      <c r="B100" s="41"/>
      <c r="C100" s="62" t="s">
        <v>234</v>
      </c>
      <c r="D100" s="63"/>
      <c r="E100" s="63"/>
      <c r="F100" s="63"/>
      <c r="G100" s="63"/>
      <c r="H100" s="63"/>
      <c r="I100" s="165"/>
      <c r="J100" s="63"/>
      <c r="K100" s="63"/>
      <c r="L100" s="61"/>
    </row>
    <row r="101" spans="2:20" s="1" customFormat="1" ht="6.95" customHeight="1">
      <c r="B101" s="41"/>
      <c r="C101" s="63"/>
      <c r="D101" s="63"/>
      <c r="E101" s="63"/>
      <c r="F101" s="63"/>
      <c r="G101" s="63"/>
      <c r="H101" s="63"/>
      <c r="I101" s="165"/>
      <c r="J101" s="63"/>
      <c r="K101" s="63"/>
      <c r="L101" s="61"/>
    </row>
    <row r="102" spans="2:20" s="1" customFormat="1" ht="14.45" customHeight="1">
      <c r="B102" s="41"/>
      <c r="C102" s="65" t="s">
        <v>18</v>
      </c>
      <c r="D102" s="63"/>
      <c r="E102" s="63"/>
      <c r="F102" s="63"/>
      <c r="G102" s="63"/>
      <c r="H102" s="63"/>
      <c r="I102" s="165"/>
      <c r="J102" s="63"/>
      <c r="K102" s="63"/>
      <c r="L102" s="61"/>
    </row>
    <row r="103" spans="2:20" s="1" customFormat="1" ht="22.5" customHeight="1">
      <c r="B103" s="41"/>
      <c r="C103" s="63"/>
      <c r="D103" s="63"/>
      <c r="E103" s="393" t="str">
        <f>E7</f>
        <v>Zelená 1084/15,Praha6-Dejvice</v>
      </c>
      <c r="F103" s="394"/>
      <c r="G103" s="394"/>
      <c r="H103" s="394"/>
      <c r="I103" s="165"/>
      <c r="J103" s="63"/>
      <c r="K103" s="63"/>
      <c r="L103" s="61"/>
    </row>
    <row r="104" spans="2:20" s="1" customFormat="1" ht="14.45" customHeight="1">
      <c r="B104" s="41"/>
      <c r="C104" s="65" t="s">
        <v>106</v>
      </c>
      <c r="D104" s="63"/>
      <c r="E104" s="63"/>
      <c r="F104" s="63"/>
      <c r="G104" s="63"/>
      <c r="H104" s="63"/>
      <c r="I104" s="165"/>
      <c r="J104" s="63"/>
      <c r="K104" s="63"/>
      <c r="L104" s="61"/>
    </row>
    <row r="105" spans="2:20" s="1" customFormat="1" ht="23.25" customHeight="1">
      <c r="B105" s="41"/>
      <c r="C105" s="63"/>
      <c r="D105" s="63"/>
      <c r="E105" s="391" t="str">
        <f>E9</f>
        <v>bj1 - Půdní vestavba Zelená 15, 15a/č.p. 1084-byt1</v>
      </c>
      <c r="F105" s="395"/>
      <c r="G105" s="395"/>
      <c r="H105" s="395"/>
      <c r="I105" s="165"/>
      <c r="J105" s="63"/>
      <c r="K105" s="63"/>
      <c r="L105" s="61"/>
    </row>
    <row r="106" spans="2:20" s="1" customFormat="1" ht="6.95" customHeight="1">
      <c r="B106" s="41"/>
      <c r="C106" s="63"/>
      <c r="D106" s="63"/>
      <c r="E106" s="63"/>
      <c r="F106" s="63"/>
      <c r="G106" s="63"/>
      <c r="H106" s="63"/>
      <c r="I106" s="165"/>
      <c r="J106" s="63"/>
      <c r="K106" s="63"/>
      <c r="L106" s="61"/>
    </row>
    <row r="107" spans="2:20" s="1" customFormat="1" ht="18" customHeight="1">
      <c r="B107" s="41"/>
      <c r="C107" s="65" t="s">
        <v>23</v>
      </c>
      <c r="D107" s="63"/>
      <c r="E107" s="63"/>
      <c r="F107" s="166" t="str">
        <f>F12</f>
        <v>Zelená 1084/15,16000 Praha6-Dejvice</v>
      </c>
      <c r="G107" s="63"/>
      <c r="H107" s="63"/>
      <c r="I107" s="167" t="s">
        <v>25</v>
      </c>
      <c r="J107" s="73" t="str">
        <f>IF(J12="","",J12)</f>
        <v>23. 7. 2017</v>
      </c>
      <c r="K107" s="63"/>
      <c r="L107" s="61"/>
    </row>
    <row r="108" spans="2:20" s="1" customFormat="1" ht="6.95" customHeight="1">
      <c r="B108" s="41"/>
      <c r="C108" s="63"/>
      <c r="D108" s="63"/>
      <c r="E108" s="63"/>
      <c r="F108" s="63"/>
      <c r="G108" s="63"/>
      <c r="H108" s="63"/>
      <c r="I108" s="165"/>
      <c r="J108" s="63"/>
      <c r="K108" s="63"/>
      <c r="L108" s="61"/>
    </row>
    <row r="109" spans="2:20" s="1" customFormat="1" ht="15">
      <c r="B109" s="41"/>
      <c r="C109" s="65" t="s">
        <v>27</v>
      </c>
      <c r="D109" s="63"/>
      <c r="E109" s="63"/>
      <c r="F109" s="166" t="str">
        <f>E15</f>
        <v>Úřad MČ Praha 6,ČS.armády 601/23</v>
      </c>
      <c r="G109" s="63"/>
      <c r="H109" s="63"/>
      <c r="I109" s="167" t="s">
        <v>33</v>
      </c>
      <c r="J109" s="166" t="str">
        <f>E21</f>
        <v>Sibre s.r.o.</v>
      </c>
      <c r="K109" s="63"/>
      <c r="L109" s="61"/>
    </row>
    <row r="110" spans="2:20" s="1" customFormat="1" ht="14.45" customHeight="1">
      <c r="B110" s="41"/>
      <c r="C110" s="65" t="s">
        <v>31</v>
      </c>
      <c r="D110" s="63"/>
      <c r="E110" s="63"/>
      <c r="F110" s="166" t="str">
        <f>IF(E18="","",E18)</f>
        <v/>
      </c>
      <c r="G110" s="63"/>
      <c r="H110" s="63"/>
      <c r="I110" s="165"/>
      <c r="J110" s="63"/>
      <c r="K110" s="63"/>
      <c r="L110" s="61"/>
    </row>
    <row r="111" spans="2:20" s="1" customFormat="1" ht="10.35" customHeight="1">
      <c r="B111" s="41"/>
      <c r="C111" s="63"/>
      <c r="D111" s="63"/>
      <c r="E111" s="63"/>
      <c r="F111" s="63"/>
      <c r="G111" s="63"/>
      <c r="H111" s="63"/>
      <c r="I111" s="165"/>
      <c r="J111" s="63"/>
      <c r="K111" s="63"/>
      <c r="L111" s="61"/>
    </row>
    <row r="112" spans="2:20" s="9" customFormat="1" ht="29.25" customHeight="1">
      <c r="B112" s="168"/>
      <c r="C112" s="169" t="s">
        <v>235</v>
      </c>
      <c r="D112" s="170" t="s">
        <v>56</v>
      </c>
      <c r="E112" s="170" t="s">
        <v>52</v>
      </c>
      <c r="F112" s="170" t="s">
        <v>236</v>
      </c>
      <c r="G112" s="170" t="s">
        <v>237</v>
      </c>
      <c r="H112" s="170" t="s">
        <v>238</v>
      </c>
      <c r="I112" s="171" t="s">
        <v>239</v>
      </c>
      <c r="J112" s="170" t="s">
        <v>194</v>
      </c>
      <c r="K112" s="172" t="s">
        <v>240</v>
      </c>
      <c r="L112" s="173"/>
      <c r="M112" s="81" t="s">
        <v>241</v>
      </c>
      <c r="N112" s="82" t="s">
        <v>41</v>
      </c>
      <c r="O112" s="82" t="s">
        <v>242</v>
      </c>
      <c r="P112" s="82" t="s">
        <v>243</v>
      </c>
      <c r="Q112" s="82" t="s">
        <v>244</v>
      </c>
      <c r="R112" s="82" t="s">
        <v>245</v>
      </c>
      <c r="S112" s="82" t="s">
        <v>246</v>
      </c>
      <c r="T112" s="83" t="s">
        <v>247</v>
      </c>
    </row>
    <row r="113" spans="2:65" s="1" customFormat="1" ht="29.25" customHeight="1">
      <c r="B113" s="41"/>
      <c r="C113" s="87" t="s">
        <v>195</v>
      </c>
      <c r="D113" s="63"/>
      <c r="E113" s="63"/>
      <c r="F113" s="63"/>
      <c r="G113" s="63"/>
      <c r="H113" s="63"/>
      <c r="I113" s="165"/>
      <c r="J113" s="174">
        <f>BK113</f>
        <v>0</v>
      </c>
      <c r="K113" s="63"/>
      <c r="L113" s="61"/>
      <c r="M113" s="84"/>
      <c r="N113" s="85"/>
      <c r="O113" s="85"/>
      <c r="P113" s="175">
        <f>P114+P277+P1060+P1064</f>
        <v>0</v>
      </c>
      <c r="Q113" s="85"/>
      <c r="R113" s="175">
        <f>R114+R277+R1060+R1064</f>
        <v>86.880092759999997</v>
      </c>
      <c r="S113" s="85"/>
      <c r="T113" s="176">
        <f>T114+T277+T1060+T1064</f>
        <v>54.146916080000004</v>
      </c>
      <c r="AT113" s="24" t="s">
        <v>70</v>
      </c>
      <c r="AU113" s="24" t="s">
        <v>196</v>
      </c>
      <c r="BK113" s="177">
        <f>BK114+BK277+BK1060+BK1064</f>
        <v>0</v>
      </c>
    </row>
    <row r="114" spans="2:65" s="10" customFormat="1" ht="37.35" customHeight="1">
      <c r="B114" s="178"/>
      <c r="C114" s="179"/>
      <c r="D114" s="180" t="s">
        <v>70</v>
      </c>
      <c r="E114" s="181" t="s">
        <v>248</v>
      </c>
      <c r="F114" s="181" t="s">
        <v>249</v>
      </c>
      <c r="G114" s="179"/>
      <c r="H114" s="179"/>
      <c r="I114" s="182"/>
      <c r="J114" s="183">
        <f>BK114</f>
        <v>0</v>
      </c>
      <c r="K114" s="179"/>
      <c r="L114" s="184"/>
      <c r="M114" s="185"/>
      <c r="N114" s="186"/>
      <c r="O114" s="186"/>
      <c r="P114" s="187">
        <f>P115+P135+P165+P213+P270+P275</f>
        <v>0</v>
      </c>
      <c r="Q114" s="186"/>
      <c r="R114" s="187">
        <f>R115+R135+R165+R213+R270+R275</f>
        <v>58.042003149999992</v>
      </c>
      <c r="S114" s="186"/>
      <c r="T114" s="188">
        <f>T115+T135+T165+T213+T270+T275</f>
        <v>42.199813000000006</v>
      </c>
      <c r="AR114" s="189" t="s">
        <v>79</v>
      </c>
      <c r="AT114" s="190" t="s">
        <v>70</v>
      </c>
      <c r="AU114" s="190" t="s">
        <v>71</v>
      </c>
      <c r="AY114" s="189" t="s">
        <v>250</v>
      </c>
      <c r="BK114" s="191">
        <f>BK115+BK135+BK165+BK213+BK270+BK275</f>
        <v>0</v>
      </c>
    </row>
    <row r="115" spans="2:65" s="10" customFormat="1" ht="19.899999999999999" customHeight="1">
      <c r="B115" s="178"/>
      <c r="C115" s="179"/>
      <c r="D115" s="192" t="s">
        <v>70</v>
      </c>
      <c r="E115" s="193" t="s">
        <v>251</v>
      </c>
      <c r="F115" s="193" t="s">
        <v>252</v>
      </c>
      <c r="G115" s="179"/>
      <c r="H115" s="179"/>
      <c r="I115" s="182"/>
      <c r="J115" s="194">
        <f>BK115</f>
        <v>0</v>
      </c>
      <c r="K115" s="179"/>
      <c r="L115" s="184"/>
      <c r="M115" s="185"/>
      <c r="N115" s="186"/>
      <c r="O115" s="186"/>
      <c r="P115" s="187">
        <f>SUM(P116:P134)</f>
        <v>0</v>
      </c>
      <c r="Q115" s="186"/>
      <c r="R115" s="187">
        <f>SUM(R116:R134)</f>
        <v>0.7432371900000001</v>
      </c>
      <c r="S115" s="186"/>
      <c r="T115" s="188">
        <f>SUM(T116:T134)</f>
        <v>0</v>
      </c>
      <c r="AR115" s="189" t="s">
        <v>79</v>
      </c>
      <c r="AT115" s="190" t="s">
        <v>70</v>
      </c>
      <c r="AU115" s="190" t="s">
        <v>79</v>
      </c>
      <c r="AY115" s="189" t="s">
        <v>250</v>
      </c>
      <c r="BK115" s="191">
        <f>SUM(BK116:BK134)</f>
        <v>0</v>
      </c>
    </row>
    <row r="116" spans="2:65" s="1" customFormat="1" ht="22.5" customHeight="1">
      <c r="B116" s="41"/>
      <c r="C116" s="195" t="s">
        <v>79</v>
      </c>
      <c r="D116" s="195" t="s">
        <v>253</v>
      </c>
      <c r="E116" s="196" t="s">
        <v>254</v>
      </c>
      <c r="F116" s="197" t="s">
        <v>255</v>
      </c>
      <c r="G116" s="198" t="s">
        <v>256</v>
      </c>
      <c r="H116" s="199">
        <v>4.7E-2</v>
      </c>
      <c r="I116" s="200"/>
      <c r="J116" s="201">
        <f>ROUND(I116*H116,2)</f>
        <v>0</v>
      </c>
      <c r="K116" s="197" t="s">
        <v>257</v>
      </c>
      <c r="L116" s="61"/>
      <c r="M116" s="202" t="s">
        <v>21</v>
      </c>
      <c r="N116" s="203" t="s">
        <v>43</v>
      </c>
      <c r="O116" s="42"/>
      <c r="P116" s="204">
        <f>O116*H116</f>
        <v>0</v>
      </c>
      <c r="Q116" s="204">
        <v>1.94302</v>
      </c>
      <c r="R116" s="204">
        <f>Q116*H116</f>
        <v>9.1321940000000004E-2</v>
      </c>
      <c r="S116" s="204">
        <v>0</v>
      </c>
      <c r="T116" s="205">
        <f>S116*H116</f>
        <v>0</v>
      </c>
      <c r="AR116" s="24" t="s">
        <v>258</v>
      </c>
      <c r="AT116" s="24" t="s">
        <v>253</v>
      </c>
      <c r="AU116" s="24" t="s">
        <v>94</v>
      </c>
      <c r="AY116" s="24" t="s">
        <v>250</v>
      </c>
      <c r="BE116" s="206">
        <f>IF(N116="základní",J116,0)</f>
        <v>0</v>
      </c>
      <c r="BF116" s="206">
        <f>IF(N116="snížená",J116,0)</f>
        <v>0</v>
      </c>
      <c r="BG116" s="206">
        <f>IF(N116="zákl. přenesená",J116,0)</f>
        <v>0</v>
      </c>
      <c r="BH116" s="206">
        <f>IF(N116="sníž. přenesená",J116,0)</f>
        <v>0</v>
      </c>
      <c r="BI116" s="206">
        <f>IF(N116="nulová",J116,0)</f>
        <v>0</v>
      </c>
      <c r="BJ116" s="24" t="s">
        <v>94</v>
      </c>
      <c r="BK116" s="206">
        <f>ROUND(I116*H116,2)</f>
        <v>0</v>
      </c>
      <c r="BL116" s="24" t="s">
        <v>258</v>
      </c>
      <c r="BM116" s="24" t="s">
        <v>259</v>
      </c>
    </row>
    <row r="117" spans="2:65" s="11" customFormat="1">
      <c r="B117" s="207"/>
      <c r="C117" s="208"/>
      <c r="D117" s="209" t="s">
        <v>260</v>
      </c>
      <c r="E117" s="210" t="s">
        <v>21</v>
      </c>
      <c r="F117" s="211" t="s">
        <v>261</v>
      </c>
      <c r="G117" s="208"/>
      <c r="H117" s="212">
        <v>2.9000000000000001E-2</v>
      </c>
      <c r="I117" s="213"/>
      <c r="J117" s="208"/>
      <c r="K117" s="208"/>
      <c r="L117" s="214"/>
      <c r="M117" s="215"/>
      <c r="N117" s="216"/>
      <c r="O117" s="216"/>
      <c r="P117" s="216"/>
      <c r="Q117" s="216"/>
      <c r="R117" s="216"/>
      <c r="S117" s="216"/>
      <c r="T117" s="217"/>
      <c r="AT117" s="218" t="s">
        <v>260</v>
      </c>
      <c r="AU117" s="218" t="s">
        <v>94</v>
      </c>
      <c r="AV117" s="11" t="s">
        <v>94</v>
      </c>
      <c r="AW117" s="11" t="s">
        <v>35</v>
      </c>
      <c r="AX117" s="11" t="s">
        <v>71</v>
      </c>
      <c r="AY117" s="218" t="s">
        <v>250</v>
      </c>
    </row>
    <row r="118" spans="2:65" s="11" customFormat="1">
      <c r="B118" s="207"/>
      <c r="C118" s="208"/>
      <c r="D118" s="209" t="s">
        <v>260</v>
      </c>
      <c r="E118" s="210" t="s">
        <v>21</v>
      </c>
      <c r="F118" s="211" t="s">
        <v>262</v>
      </c>
      <c r="G118" s="208"/>
      <c r="H118" s="212">
        <v>1.7999999999999999E-2</v>
      </c>
      <c r="I118" s="213"/>
      <c r="J118" s="208"/>
      <c r="K118" s="208"/>
      <c r="L118" s="214"/>
      <c r="M118" s="215"/>
      <c r="N118" s="216"/>
      <c r="O118" s="216"/>
      <c r="P118" s="216"/>
      <c r="Q118" s="216"/>
      <c r="R118" s="216"/>
      <c r="S118" s="216"/>
      <c r="T118" s="217"/>
      <c r="AT118" s="218" t="s">
        <v>260</v>
      </c>
      <c r="AU118" s="218" t="s">
        <v>94</v>
      </c>
      <c r="AV118" s="11" t="s">
        <v>94</v>
      </c>
      <c r="AW118" s="11" t="s">
        <v>35</v>
      </c>
      <c r="AX118" s="11" t="s">
        <v>71</v>
      </c>
      <c r="AY118" s="218" t="s">
        <v>250</v>
      </c>
    </row>
    <row r="119" spans="2:65" s="12" customFormat="1">
      <c r="B119" s="219"/>
      <c r="C119" s="220"/>
      <c r="D119" s="221" t="s">
        <v>260</v>
      </c>
      <c r="E119" s="222" t="s">
        <v>21</v>
      </c>
      <c r="F119" s="223" t="s">
        <v>263</v>
      </c>
      <c r="G119" s="220"/>
      <c r="H119" s="224">
        <v>4.7E-2</v>
      </c>
      <c r="I119" s="225"/>
      <c r="J119" s="220"/>
      <c r="K119" s="220"/>
      <c r="L119" s="226"/>
      <c r="M119" s="227"/>
      <c r="N119" s="228"/>
      <c r="O119" s="228"/>
      <c r="P119" s="228"/>
      <c r="Q119" s="228"/>
      <c r="R119" s="228"/>
      <c r="S119" s="228"/>
      <c r="T119" s="229"/>
      <c r="AT119" s="230" t="s">
        <v>260</v>
      </c>
      <c r="AU119" s="230" t="s">
        <v>94</v>
      </c>
      <c r="AV119" s="12" t="s">
        <v>251</v>
      </c>
      <c r="AW119" s="12" t="s">
        <v>35</v>
      </c>
      <c r="AX119" s="12" t="s">
        <v>79</v>
      </c>
      <c r="AY119" s="230" t="s">
        <v>250</v>
      </c>
    </row>
    <row r="120" spans="2:65" s="1" customFormat="1" ht="22.5" customHeight="1">
      <c r="B120" s="41"/>
      <c r="C120" s="195" t="s">
        <v>94</v>
      </c>
      <c r="D120" s="195" t="s">
        <v>253</v>
      </c>
      <c r="E120" s="196" t="s">
        <v>264</v>
      </c>
      <c r="F120" s="197" t="s">
        <v>265</v>
      </c>
      <c r="G120" s="198" t="s">
        <v>266</v>
      </c>
      <c r="H120" s="199">
        <v>7.8E-2</v>
      </c>
      <c r="I120" s="200"/>
      <c r="J120" s="201">
        <f>ROUND(I120*H120,2)</f>
        <v>0</v>
      </c>
      <c r="K120" s="197" t="s">
        <v>257</v>
      </c>
      <c r="L120" s="61"/>
      <c r="M120" s="202" t="s">
        <v>21</v>
      </c>
      <c r="N120" s="203" t="s">
        <v>43</v>
      </c>
      <c r="O120" s="42"/>
      <c r="P120" s="204">
        <f>O120*H120</f>
        <v>0</v>
      </c>
      <c r="Q120" s="204">
        <v>1.0900000000000001</v>
      </c>
      <c r="R120" s="204">
        <f>Q120*H120</f>
        <v>8.5020000000000012E-2</v>
      </c>
      <c r="S120" s="204">
        <v>0</v>
      </c>
      <c r="T120" s="205">
        <f>S120*H120</f>
        <v>0</v>
      </c>
      <c r="AR120" s="24" t="s">
        <v>258</v>
      </c>
      <c r="AT120" s="24" t="s">
        <v>253</v>
      </c>
      <c r="AU120" s="24" t="s">
        <v>94</v>
      </c>
      <c r="AY120" s="24" t="s">
        <v>250</v>
      </c>
      <c r="BE120" s="206">
        <f>IF(N120="základní",J120,0)</f>
        <v>0</v>
      </c>
      <c r="BF120" s="206">
        <f>IF(N120="snížená",J120,0)</f>
        <v>0</v>
      </c>
      <c r="BG120" s="206">
        <f>IF(N120="zákl. přenesená",J120,0)</f>
        <v>0</v>
      </c>
      <c r="BH120" s="206">
        <f>IF(N120="sníž. přenesená",J120,0)</f>
        <v>0</v>
      </c>
      <c r="BI120" s="206">
        <f>IF(N120="nulová",J120,0)</f>
        <v>0</v>
      </c>
      <c r="BJ120" s="24" t="s">
        <v>94</v>
      </c>
      <c r="BK120" s="206">
        <f>ROUND(I120*H120,2)</f>
        <v>0</v>
      </c>
      <c r="BL120" s="24" t="s">
        <v>258</v>
      </c>
      <c r="BM120" s="24" t="s">
        <v>267</v>
      </c>
    </row>
    <row r="121" spans="2:65" s="11" customFormat="1">
      <c r="B121" s="207"/>
      <c r="C121" s="208"/>
      <c r="D121" s="209" t="s">
        <v>260</v>
      </c>
      <c r="E121" s="210" t="s">
        <v>21</v>
      </c>
      <c r="F121" s="211" t="s">
        <v>268</v>
      </c>
      <c r="G121" s="208"/>
      <c r="H121" s="212">
        <v>7.8E-2</v>
      </c>
      <c r="I121" s="213"/>
      <c r="J121" s="208"/>
      <c r="K121" s="208"/>
      <c r="L121" s="214"/>
      <c r="M121" s="215"/>
      <c r="N121" s="216"/>
      <c r="O121" s="216"/>
      <c r="P121" s="216"/>
      <c r="Q121" s="216"/>
      <c r="R121" s="216"/>
      <c r="S121" s="216"/>
      <c r="T121" s="217"/>
      <c r="AT121" s="218" t="s">
        <v>260</v>
      </c>
      <c r="AU121" s="218" t="s">
        <v>94</v>
      </c>
      <c r="AV121" s="11" t="s">
        <v>94</v>
      </c>
      <c r="AW121" s="11" t="s">
        <v>35</v>
      </c>
      <c r="AX121" s="11" t="s">
        <v>71</v>
      </c>
      <c r="AY121" s="218" t="s">
        <v>250</v>
      </c>
    </row>
    <row r="122" spans="2:65" s="12" customFormat="1">
      <c r="B122" s="219"/>
      <c r="C122" s="220"/>
      <c r="D122" s="221" t="s">
        <v>260</v>
      </c>
      <c r="E122" s="222" t="s">
        <v>21</v>
      </c>
      <c r="F122" s="223" t="s">
        <v>263</v>
      </c>
      <c r="G122" s="220"/>
      <c r="H122" s="224">
        <v>7.8E-2</v>
      </c>
      <c r="I122" s="225"/>
      <c r="J122" s="220"/>
      <c r="K122" s="220"/>
      <c r="L122" s="226"/>
      <c r="M122" s="227"/>
      <c r="N122" s="228"/>
      <c r="O122" s="228"/>
      <c r="P122" s="228"/>
      <c r="Q122" s="228"/>
      <c r="R122" s="228"/>
      <c r="S122" s="228"/>
      <c r="T122" s="229"/>
      <c r="AT122" s="230" t="s">
        <v>260</v>
      </c>
      <c r="AU122" s="230" t="s">
        <v>94</v>
      </c>
      <c r="AV122" s="12" t="s">
        <v>251</v>
      </c>
      <c r="AW122" s="12" t="s">
        <v>35</v>
      </c>
      <c r="AX122" s="12" t="s">
        <v>79</v>
      </c>
      <c r="AY122" s="230" t="s">
        <v>250</v>
      </c>
    </row>
    <row r="123" spans="2:65" s="1" customFormat="1" ht="22.5" customHeight="1">
      <c r="B123" s="41"/>
      <c r="C123" s="195" t="s">
        <v>251</v>
      </c>
      <c r="D123" s="195" t="s">
        <v>253</v>
      </c>
      <c r="E123" s="196" t="s">
        <v>269</v>
      </c>
      <c r="F123" s="197" t="s">
        <v>270</v>
      </c>
      <c r="G123" s="198" t="s">
        <v>271</v>
      </c>
      <c r="H123" s="199">
        <v>1.2250000000000001</v>
      </c>
      <c r="I123" s="200"/>
      <c r="J123" s="201">
        <f>ROUND(I123*H123,2)</f>
        <v>0</v>
      </c>
      <c r="K123" s="197" t="s">
        <v>257</v>
      </c>
      <c r="L123" s="61"/>
      <c r="M123" s="202" t="s">
        <v>21</v>
      </c>
      <c r="N123" s="203" t="s">
        <v>43</v>
      </c>
      <c r="O123" s="42"/>
      <c r="P123" s="204">
        <f>O123*H123</f>
        <v>0</v>
      </c>
      <c r="Q123" s="204">
        <v>2.8570000000000002E-2</v>
      </c>
      <c r="R123" s="204">
        <f>Q123*H123</f>
        <v>3.4998250000000002E-2</v>
      </c>
      <c r="S123" s="204">
        <v>0</v>
      </c>
      <c r="T123" s="205">
        <f>S123*H123</f>
        <v>0</v>
      </c>
      <c r="AR123" s="24" t="s">
        <v>258</v>
      </c>
      <c r="AT123" s="24" t="s">
        <v>253</v>
      </c>
      <c r="AU123" s="24" t="s">
        <v>94</v>
      </c>
      <c r="AY123" s="24" t="s">
        <v>250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24" t="s">
        <v>94</v>
      </c>
      <c r="BK123" s="206">
        <f>ROUND(I123*H123,2)</f>
        <v>0</v>
      </c>
      <c r="BL123" s="24" t="s">
        <v>258</v>
      </c>
      <c r="BM123" s="24" t="s">
        <v>272</v>
      </c>
    </row>
    <row r="124" spans="2:65" s="11" customFormat="1">
      <c r="B124" s="207"/>
      <c r="C124" s="208"/>
      <c r="D124" s="221" t="s">
        <v>260</v>
      </c>
      <c r="E124" s="231" t="s">
        <v>21</v>
      </c>
      <c r="F124" s="232" t="s">
        <v>145</v>
      </c>
      <c r="G124" s="208"/>
      <c r="H124" s="233">
        <v>1.2250000000000001</v>
      </c>
      <c r="I124" s="213"/>
      <c r="J124" s="208"/>
      <c r="K124" s="208"/>
      <c r="L124" s="214"/>
      <c r="M124" s="215"/>
      <c r="N124" s="216"/>
      <c r="O124" s="216"/>
      <c r="P124" s="216"/>
      <c r="Q124" s="216"/>
      <c r="R124" s="216"/>
      <c r="S124" s="216"/>
      <c r="T124" s="217"/>
      <c r="AT124" s="218" t="s">
        <v>260</v>
      </c>
      <c r="AU124" s="218" t="s">
        <v>94</v>
      </c>
      <c r="AV124" s="11" t="s">
        <v>94</v>
      </c>
      <c r="AW124" s="11" t="s">
        <v>35</v>
      </c>
      <c r="AX124" s="11" t="s">
        <v>79</v>
      </c>
      <c r="AY124" s="218" t="s">
        <v>250</v>
      </c>
    </row>
    <row r="125" spans="2:65" s="1" customFormat="1" ht="22.5" customHeight="1">
      <c r="B125" s="41"/>
      <c r="C125" s="195" t="s">
        <v>258</v>
      </c>
      <c r="D125" s="195" t="s">
        <v>253</v>
      </c>
      <c r="E125" s="196" t="s">
        <v>273</v>
      </c>
      <c r="F125" s="197" t="s">
        <v>274</v>
      </c>
      <c r="G125" s="198" t="s">
        <v>271</v>
      </c>
      <c r="H125" s="199">
        <v>0.84399999999999997</v>
      </c>
      <c r="I125" s="200"/>
      <c r="J125" s="201">
        <f>ROUND(I125*H125,2)</f>
        <v>0</v>
      </c>
      <c r="K125" s="197" t="s">
        <v>257</v>
      </c>
      <c r="L125" s="61"/>
      <c r="M125" s="202" t="s">
        <v>21</v>
      </c>
      <c r="N125" s="203" t="s">
        <v>43</v>
      </c>
      <c r="O125" s="42"/>
      <c r="P125" s="204">
        <f>O125*H125</f>
        <v>0</v>
      </c>
      <c r="Q125" s="204">
        <v>0.11576</v>
      </c>
      <c r="R125" s="204">
        <f>Q125*H125</f>
        <v>9.7701440000000001E-2</v>
      </c>
      <c r="S125" s="204">
        <v>0</v>
      </c>
      <c r="T125" s="205">
        <f>S125*H125</f>
        <v>0</v>
      </c>
      <c r="AR125" s="24" t="s">
        <v>258</v>
      </c>
      <c r="AT125" s="24" t="s">
        <v>253</v>
      </c>
      <c r="AU125" s="24" t="s">
        <v>94</v>
      </c>
      <c r="AY125" s="24" t="s">
        <v>250</v>
      </c>
      <c r="BE125" s="206">
        <f>IF(N125="základní",J125,0)</f>
        <v>0</v>
      </c>
      <c r="BF125" s="206">
        <f>IF(N125="snížená",J125,0)</f>
        <v>0</v>
      </c>
      <c r="BG125" s="206">
        <f>IF(N125="zákl. přenesená",J125,0)</f>
        <v>0</v>
      </c>
      <c r="BH125" s="206">
        <f>IF(N125="sníž. přenesená",J125,0)</f>
        <v>0</v>
      </c>
      <c r="BI125" s="206">
        <f>IF(N125="nulová",J125,0)</f>
        <v>0</v>
      </c>
      <c r="BJ125" s="24" t="s">
        <v>94</v>
      </c>
      <c r="BK125" s="206">
        <f>ROUND(I125*H125,2)</f>
        <v>0</v>
      </c>
      <c r="BL125" s="24" t="s">
        <v>258</v>
      </c>
      <c r="BM125" s="24" t="s">
        <v>275</v>
      </c>
    </row>
    <row r="126" spans="2:65" s="11" customFormat="1">
      <c r="B126" s="207"/>
      <c r="C126" s="208"/>
      <c r="D126" s="221" t="s">
        <v>260</v>
      </c>
      <c r="E126" s="231" t="s">
        <v>21</v>
      </c>
      <c r="F126" s="232" t="s">
        <v>276</v>
      </c>
      <c r="G126" s="208"/>
      <c r="H126" s="233">
        <v>0.84399999999999997</v>
      </c>
      <c r="I126" s="213"/>
      <c r="J126" s="208"/>
      <c r="K126" s="208"/>
      <c r="L126" s="214"/>
      <c r="M126" s="215"/>
      <c r="N126" s="216"/>
      <c r="O126" s="216"/>
      <c r="P126" s="216"/>
      <c r="Q126" s="216"/>
      <c r="R126" s="216"/>
      <c r="S126" s="216"/>
      <c r="T126" s="217"/>
      <c r="AT126" s="218" t="s">
        <v>260</v>
      </c>
      <c r="AU126" s="218" t="s">
        <v>94</v>
      </c>
      <c r="AV126" s="11" t="s">
        <v>94</v>
      </c>
      <c r="AW126" s="11" t="s">
        <v>35</v>
      </c>
      <c r="AX126" s="11" t="s">
        <v>79</v>
      </c>
      <c r="AY126" s="218" t="s">
        <v>250</v>
      </c>
    </row>
    <row r="127" spans="2:65" s="1" customFormat="1" ht="31.5" customHeight="1">
      <c r="B127" s="41"/>
      <c r="C127" s="195" t="s">
        <v>277</v>
      </c>
      <c r="D127" s="195" t="s">
        <v>253</v>
      </c>
      <c r="E127" s="196" t="s">
        <v>278</v>
      </c>
      <c r="F127" s="197" t="s">
        <v>279</v>
      </c>
      <c r="G127" s="198" t="s">
        <v>271</v>
      </c>
      <c r="H127" s="199">
        <v>1.044</v>
      </c>
      <c r="I127" s="200"/>
      <c r="J127" s="201">
        <f>ROUND(I127*H127,2)</f>
        <v>0</v>
      </c>
      <c r="K127" s="197" t="s">
        <v>257</v>
      </c>
      <c r="L127" s="61"/>
      <c r="M127" s="202" t="s">
        <v>21</v>
      </c>
      <c r="N127" s="203" t="s">
        <v>43</v>
      </c>
      <c r="O127" s="42"/>
      <c r="P127" s="204">
        <f>O127*H127</f>
        <v>0</v>
      </c>
      <c r="Q127" s="204">
        <v>6.4049999999999996E-2</v>
      </c>
      <c r="R127" s="204">
        <f>Q127*H127</f>
        <v>6.6868200000000003E-2</v>
      </c>
      <c r="S127" s="204">
        <v>0</v>
      </c>
      <c r="T127" s="205">
        <f>S127*H127</f>
        <v>0</v>
      </c>
      <c r="AR127" s="24" t="s">
        <v>258</v>
      </c>
      <c r="AT127" s="24" t="s">
        <v>253</v>
      </c>
      <c r="AU127" s="24" t="s">
        <v>94</v>
      </c>
      <c r="AY127" s="24" t="s">
        <v>250</v>
      </c>
      <c r="BE127" s="206">
        <f>IF(N127="základní",J127,0)</f>
        <v>0</v>
      </c>
      <c r="BF127" s="206">
        <f>IF(N127="snížená",J127,0)</f>
        <v>0</v>
      </c>
      <c r="BG127" s="206">
        <f>IF(N127="zákl. přenesená",J127,0)</f>
        <v>0</v>
      </c>
      <c r="BH127" s="206">
        <f>IF(N127="sníž. přenesená",J127,0)</f>
        <v>0</v>
      </c>
      <c r="BI127" s="206">
        <f>IF(N127="nulová",J127,0)</f>
        <v>0</v>
      </c>
      <c r="BJ127" s="24" t="s">
        <v>94</v>
      </c>
      <c r="BK127" s="206">
        <f>ROUND(I127*H127,2)</f>
        <v>0</v>
      </c>
      <c r="BL127" s="24" t="s">
        <v>258</v>
      </c>
      <c r="BM127" s="24" t="s">
        <v>280</v>
      </c>
    </row>
    <row r="128" spans="2:65" s="11" customFormat="1">
      <c r="B128" s="207"/>
      <c r="C128" s="208"/>
      <c r="D128" s="221" t="s">
        <v>260</v>
      </c>
      <c r="E128" s="231" t="s">
        <v>21</v>
      </c>
      <c r="F128" s="232" t="s">
        <v>281</v>
      </c>
      <c r="G128" s="208"/>
      <c r="H128" s="233">
        <v>1.044</v>
      </c>
      <c r="I128" s="213"/>
      <c r="J128" s="208"/>
      <c r="K128" s="208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260</v>
      </c>
      <c r="AU128" s="218" t="s">
        <v>94</v>
      </c>
      <c r="AV128" s="11" t="s">
        <v>94</v>
      </c>
      <c r="AW128" s="11" t="s">
        <v>35</v>
      </c>
      <c r="AX128" s="11" t="s">
        <v>79</v>
      </c>
      <c r="AY128" s="218" t="s">
        <v>250</v>
      </c>
    </row>
    <row r="129" spans="2:65" s="1" customFormat="1" ht="22.5" customHeight="1">
      <c r="B129" s="41"/>
      <c r="C129" s="195" t="s">
        <v>282</v>
      </c>
      <c r="D129" s="195" t="s">
        <v>253</v>
      </c>
      <c r="E129" s="196" t="s">
        <v>283</v>
      </c>
      <c r="F129" s="197" t="s">
        <v>284</v>
      </c>
      <c r="G129" s="198" t="s">
        <v>271</v>
      </c>
      <c r="H129" s="199">
        <v>0.61199999999999999</v>
      </c>
      <c r="I129" s="200"/>
      <c r="J129" s="201">
        <f>ROUND(I129*H129,2)</f>
        <v>0</v>
      </c>
      <c r="K129" s="197" t="s">
        <v>257</v>
      </c>
      <c r="L129" s="61"/>
      <c r="M129" s="202" t="s">
        <v>21</v>
      </c>
      <c r="N129" s="203" t="s">
        <v>43</v>
      </c>
      <c r="O129" s="42"/>
      <c r="P129" s="204">
        <f>O129*H129</f>
        <v>0</v>
      </c>
      <c r="Q129" s="204">
        <v>0.17818000000000001</v>
      </c>
      <c r="R129" s="204">
        <f>Q129*H129</f>
        <v>0.10904616</v>
      </c>
      <c r="S129" s="204">
        <v>0</v>
      </c>
      <c r="T129" s="205">
        <f>S129*H129</f>
        <v>0</v>
      </c>
      <c r="AR129" s="24" t="s">
        <v>258</v>
      </c>
      <c r="AT129" s="24" t="s">
        <v>253</v>
      </c>
      <c r="AU129" s="24" t="s">
        <v>94</v>
      </c>
      <c r="AY129" s="24" t="s">
        <v>250</v>
      </c>
      <c r="BE129" s="206">
        <f>IF(N129="základní",J129,0)</f>
        <v>0</v>
      </c>
      <c r="BF129" s="206">
        <f>IF(N129="snížená",J129,0)</f>
        <v>0</v>
      </c>
      <c r="BG129" s="206">
        <f>IF(N129="zákl. přenesená",J129,0)</f>
        <v>0</v>
      </c>
      <c r="BH129" s="206">
        <f>IF(N129="sníž. přenesená",J129,0)</f>
        <v>0</v>
      </c>
      <c r="BI129" s="206">
        <f>IF(N129="nulová",J129,0)</f>
        <v>0</v>
      </c>
      <c r="BJ129" s="24" t="s">
        <v>94</v>
      </c>
      <c r="BK129" s="206">
        <f>ROUND(I129*H129,2)</f>
        <v>0</v>
      </c>
      <c r="BL129" s="24" t="s">
        <v>258</v>
      </c>
      <c r="BM129" s="24" t="s">
        <v>285</v>
      </c>
    </row>
    <row r="130" spans="2:65" s="11" customFormat="1">
      <c r="B130" s="207"/>
      <c r="C130" s="208"/>
      <c r="D130" s="221" t="s">
        <v>260</v>
      </c>
      <c r="E130" s="231" t="s">
        <v>21</v>
      </c>
      <c r="F130" s="232" t="s">
        <v>286</v>
      </c>
      <c r="G130" s="208"/>
      <c r="H130" s="233">
        <v>0.61199999999999999</v>
      </c>
      <c r="I130" s="213"/>
      <c r="J130" s="208"/>
      <c r="K130" s="208"/>
      <c r="L130" s="214"/>
      <c r="M130" s="215"/>
      <c r="N130" s="216"/>
      <c r="O130" s="216"/>
      <c r="P130" s="216"/>
      <c r="Q130" s="216"/>
      <c r="R130" s="216"/>
      <c r="S130" s="216"/>
      <c r="T130" s="217"/>
      <c r="AT130" s="218" t="s">
        <v>260</v>
      </c>
      <c r="AU130" s="218" t="s">
        <v>94</v>
      </c>
      <c r="AV130" s="11" t="s">
        <v>94</v>
      </c>
      <c r="AW130" s="11" t="s">
        <v>35</v>
      </c>
      <c r="AX130" s="11" t="s">
        <v>79</v>
      </c>
      <c r="AY130" s="218" t="s">
        <v>250</v>
      </c>
    </row>
    <row r="131" spans="2:65" s="1" customFormat="1" ht="22.5" customHeight="1">
      <c r="B131" s="41"/>
      <c r="C131" s="195" t="s">
        <v>287</v>
      </c>
      <c r="D131" s="195" t="s">
        <v>253</v>
      </c>
      <c r="E131" s="196" t="s">
        <v>288</v>
      </c>
      <c r="F131" s="197" t="s">
        <v>289</v>
      </c>
      <c r="G131" s="198" t="s">
        <v>271</v>
      </c>
      <c r="H131" s="199">
        <v>1.04</v>
      </c>
      <c r="I131" s="200"/>
      <c r="J131" s="201">
        <f>ROUND(I131*H131,2)</f>
        <v>0</v>
      </c>
      <c r="K131" s="197" t="s">
        <v>257</v>
      </c>
      <c r="L131" s="61"/>
      <c r="M131" s="202" t="s">
        <v>21</v>
      </c>
      <c r="N131" s="203" t="s">
        <v>43</v>
      </c>
      <c r="O131" s="42"/>
      <c r="P131" s="204">
        <f>O131*H131</f>
        <v>0</v>
      </c>
      <c r="Q131" s="204">
        <v>4.9790000000000001E-2</v>
      </c>
      <c r="R131" s="204">
        <f>Q131*H131</f>
        <v>5.1781600000000004E-2</v>
      </c>
      <c r="S131" s="204">
        <v>0</v>
      </c>
      <c r="T131" s="205">
        <f>S131*H131</f>
        <v>0</v>
      </c>
      <c r="AR131" s="24" t="s">
        <v>258</v>
      </c>
      <c r="AT131" s="24" t="s">
        <v>253</v>
      </c>
      <c r="AU131" s="24" t="s">
        <v>94</v>
      </c>
      <c r="AY131" s="24" t="s">
        <v>250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24" t="s">
        <v>94</v>
      </c>
      <c r="BK131" s="206">
        <f>ROUND(I131*H131,2)</f>
        <v>0</v>
      </c>
      <c r="BL131" s="24" t="s">
        <v>258</v>
      </c>
      <c r="BM131" s="24" t="s">
        <v>290</v>
      </c>
    </row>
    <row r="132" spans="2:65" s="11" customFormat="1">
      <c r="B132" s="207"/>
      <c r="C132" s="208"/>
      <c r="D132" s="221" t="s">
        <v>260</v>
      </c>
      <c r="E132" s="231" t="s">
        <v>21</v>
      </c>
      <c r="F132" s="232" t="s">
        <v>291</v>
      </c>
      <c r="G132" s="208"/>
      <c r="H132" s="233">
        <v>1.04</v>
      </c>
      <c r="I132" s="213"/>
      <c r="J132" s="208"/>
      <c r="K132" s="208"/>
      <c r="L132" s="214"/>
      <c r="M132" s="215"/>
      <c r="N132" s="216"/>
      <c r="O132" s="216"/>
      <c r="P132" s="216"/>
      <c r="Q132" s="216"/>
      <c r="R132" s="216"/>
      <c r="S132" s="216"/>
      <c r="T132" s="217"/>
      <c r="AT132" s="218" t="s">
        <v>260</v>
      </c>
      <c r="AU132" s="218" t="s">
        <v>94</v>
      </c>
      <c r="AV132" s="11" t="s">
        <v>94</v>
      </c>
      <c r="AW132" s="11" t="s">
        <v>35</v>
      </c>
      <c r="AX132" s="11" t="s">
        <v>79</v>
      </c>
      <c r="AY132" s="218" t="s">
        <v>250</v>
      </c>
    </row>
    <row r="133" spans="2:65" s="1" customFormat="1" ht="31.5" customHeight="1">
      <c r="B133" s="41"/>
      <c r="C133" s="195" t="s">
        <v>292</v>
      </c>
      <c r="D133" s="195" t="s">
        <v>253</v>
      </c>
      <c r="E133" s="196" t="s">
        <v>293</v>
      </c>
      <c r="F133" s="197" t="s">
        <v>294</v>
      </c>
      <c r="G133" s="198" t="s">
        <v>271</v>
      </c>
      <c r="H133" s="199">
        <v>2.2799999999999998</v>
      </c>
      <c r="I133" s="200"/>
      <c r="J133" s="201">
        <f>ROUND(I133*H133,2)</f>
        <v>0</v>
      </c>
      <c r="K133" s="197" t="s">
        <v>257</v>
      </c>
      <c r="L133" s="61"/>
      <c r="M133" s="202" t="s">
        <v>21</v>
      </c>
      <c r="N133" s="203" t="s">
        <v>43</v>
      </c>
      <c r="O133" s="42"/>
      <c r="P133" s="204">
        <f>O133*H133</f>
        <v>0</v>
      </c>
      <c r="Q133" s="204">
        <v>9.0569999999999998E-2</v>
      </c>
      <c r="R133" s="204">
        <f>Q133*H133</f>
        <v>0.20649959999999998</v>
      </c>
      <c r="S133" s="204">
        <v>0</v>
      </c>
      <c r="T133" s="205">
        <f>S133*H133</f>
        <v>0</v>
      </c>
      <c r="AR133" s="24" t="s">
        <v>258</v>
      </c>
      <c r="AT133" s="24" t="s">
        <v>253</v>
      </c>
      <c r="AU133" s="24" t="s">
        <v>94</v>
      </c>
      <c r="AY133" s="24" t="s">
        <v>250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24" t="s">
        <v>94</v>
      </c>
      <c r="BK133" s="206">
        <f>ROUND(I133*H133,2)</f>
        <v>0</v>
      </c>
      <c r="BL133" s="24" t="s">
        <v>258</v>
      </c>
      <c r="BM133" s="24" t="s">
        <v>295</v>
      </c>
    </row>
    <row r="134" spans="2:65" s="11" customFormat="1">
      <c r="B134" s="207"/>
      <c r="C134" s="208"/>
      <c r="D134" s="209" t="s">
        <v>260</v>
      </c>
      <c r="E134" s="210" t="s">
        <v>21</v>
      </c>
      <c r="F134" s="211" t="s">
        <v>296</v>
      </c>
      <c r="G134" s="208"/>
      <c r="H134" s="212">
        <v>2.2799999999999998</v>
      </c>
      <c r="I134" s="213"/>
      <c r="J134" s="208"/>
      <c r="K134" s="208"/>
      <c r="L134" s="214"/>
      <c r="M134" s="215"/>
      <c r="N134" s="216"/>
      <c r="O134" s="216"/>
      <c r="P134" s="216"/>
      <c r="Q134" s="216"/>
      <c r="R134" s="216"/>
      <c r="S134" s="216"/>
      <c r="T134" s="217"/>
      <c r="AT134" s="218" t="s">
        <v>260</v>
      </c>
      <c r="AU134" s="218" t="s">
        <v>94</v>
      </c>
      <c r="AV134" s="11" t="s">
        <v>94</v>
      </c>
      <c r="AW134" s="11" t="s">
        <v>35</v>
      </c>
      <c r="AX134" s="11" t="s">
        <v>79</v>
      </c>
      <c r="AY134" s="218" t="s">
        <v>250</v>
      </c>
    </row>
    <row r="135" spans="2:65" s="10" customFormat="1" ht="29.85" customHeight="1">
      <c r="B135" s="178"/>
      <c r="C135" s="179"/>
      <c r="D135" s="192" t="s">
        <v>70</v>
      </c>
      <c r="E135" s="193" t="s">
        <v>258</v>
      </c>
      <c r="F135" s="193" t="s">
        <v>297</v>
      </c>
      <c r="G135" s="179"/>
      <c r="H135" s="179"/>
      <c r="I135" s="182"/>
      <c r="J135" s="194">
        <f>BK135</f>
        <v>0</v>
      </c>
      <c r="K135" s="179"/>
      <c r="L135" s="184"/>
      <c r="M135" s="185"/>
      <c r="N135" s="186"/>
      <c r="O135" s="186"/>
      <c r="P135" s="187">
        <f>SUM(P136:P164)</f>
        <v>0</v>
      </c>
      <c r="Q135" s="186"/>
      <c r="R135" s="187">
        <f>SUM(R136:R164)</f>
        <v>46.796792759999988</v>
      </c>
      <c r="S135" s="186"/>
      <c r="T135" s="188">
        <f>SUM(T136:T164)</f>
        <v>0</v>
      </c>
      <c r="AR135" s="189" t="s">
        <v>79</v>
      </c>
      <c r="AT135" s="190" t="s">
        <v>70</v>
      </c>
      <c r="AU135" s="190" t="s">
        <v>79</v>
      </c>
      <c r="AY135" s="189" t="s">
        <v>250</v>
      </c>
      <c r="BK135" s="191">
        <f>SUM(BK136:BK164)</f>
        <v>0</v>
      </c>
    </row>
    <row r="136" spans="2:65" s="1" customFormat="1" ht="22.5" customHeight="1">
      <c r="B136" s="41"/>
      <c r="C136" s="195" t="s">
        <v>298</v>
      </c>
      <c r="D136" s="195" t="s">
        <v>253</v>
      </c>
      <c r="E136" s="196" t="s">
        <v>299</v>
      </c>
      <c r="F136" s="197" t="s">
        <v>300</v>
      </c>
      <c r="G136" s="198" t="s">
        <v>301</v>
      </c>
      <c r="H136" s="199">
        <v>1</v>
      </c>
      <c r="I136" s="200"/>
      <c r="J136" s="201">
        <f>ROUND(I136*H136,2)</f>
        <v>0</v>
      </c>
      <c r="K136" s="197" t="s">
        <v>257</v>
      </c>
      <c r="L136" s="61"/>
      <c r="M136" s="202" t="s">
        <v>21</v>
      </c>
      <c r="N136" s="203" t="s">
        <v>43</v>
      </c>
      <c r="O136" s="42"/>
      <c r="P136" s="204">
        <f>O136*H136</f>
        <v>0</v>
      </c>
      <c r="Q136" s="204">
        <v>2.2899999999999999E-3</v>
      </c>
      <c r="R136" s="204">
        <f>Q136*H136</f>
        <v>2.2899999999999999E-3</v>
      </c>
      <c r="S136" s="204">
        <v>0</v>
      </c>
      <c r="T136" s="205">
        <f>S136*H136</f>
        <v>0</v>
      </c>
      <c r="AR136" s="24" t="s">
        <v>258</v>
      </c>
      <c r="AT136" s="24" t="s">
        <v>253</v>
      </c>
      <c r="AU136" s="24" t="s">
        <v>94</v>
      </c>
      <c r="AY136" s="24" t="s">
        <v>250</v>
      </c>
      <c r="BE136" s="206">
        <f>IF(N136="základní",J136,0)</f>
        <v>0</v>
      </c>
      <c r="BF136" s="206">
        <f>IF(N136="snížená",J136,0)</f>
        <v>0</v>
      </c>
      <c r="BG136" s="206">
        <f>IF(N136="zákl. přenesená",J136,0)</f>
        <v>0</v>
      </c>
      <c r="BH136" s="206">
        <f>IF(N136="sníž. přenesená",J136,0)</f>
        <v>0</v>
      </c>
      <c r="BI136" s="206">
        <f>IF(N136="nulová",J136,0)</f>
        <v>0</v>
      </c>
      <c r="BJ136" s="24" t="s">
        <v>94</v>
      </c>
      <c r="BK136" s="206">
        <f>ROUND(I136*H136,2)</f>
        <v>0</v>
      </c>
      <c r="BL136" s="24" t="s">
        <v>258</v>
      </c>
      <c r="BM136" s="24" t="s">
        <v>302</v>
      </c>
    </row>
    <row r="137" spans="2:65" s="1" customFormat="1" ht="22.5" customHeight="1">
      <c r="B137" s="41"/>
      <c r="C137" s="234" t="s">
        <v>303</v>
      </c>
      <c r="D137" s="234" t="s">
        <v>304</v>
      </c>
      <c r="E137" s="235" t="s">
        <v>305</v>
      </c>
      <c r="F137" s="236" t="s">
        <v>306</v>
      </c>
      <c r="G137" s="237" t="s">
        <v>301</v>
      </c>
      <c r="H137" s="238">
        <v>1</v>
      </c>
      <c r="I137" s="239"/>
      <c r="J137" s="240">
        <f>ROUND(I137*H137,2)</f>
        <v>0</v>
      </c>
      <c r="K137" s="236" t="s">
        <v>21</v>
      </c>
      <c r="L137" s="241"/>
      <c r="M137" s="242" t="s">
        <v>21</v>
      </c>
      <c r="N137" s="243" t="s">
        <v>43</v>
      </c>
      <c r="O137" s="42"/>
      <c r="P137" s="204">
        <f>O137*H137</f>
        <v>0</v>
      </c>
      <c r="Q137" s="204">
        <v>0</v>
      </c>
      <c r="R137" s="204">
        <f>Q137*H137</f>
        <v>0</v>
      </c>
      <c r="S137" s="204">
        <v>0</v>
      </c>
      <c r="T137" s="205">
        <f>S137*H137</f>
        <v>0</v>
      </c>
      <c r="AR137" s="24" t="s">
        <v>292</v>
      </c>
      <c r="AT137" s="24" t="s">
        <v>304</v>
      </c>
      <c r="AU137" s="24" t="s">
        <v>94</v>
      </c>
      <c r="AY137" s="24" t="s">
        <v>250</v>
      </c>
      <c r="BE137" s="206">
        <f>IF(N137="základní",J137,0)</f>
        <v>0</v>
      </c>
      <c r="BF137" s="206">
        <f>IF(N137="snížená",J137,0)</f>
        <v>0</v>
      </c>
      <c r="BG137" s="206">
        <f>IF(N137="zákl. přenesená",J137,0)</f>
        <v>0</v>
      </c>
      <c r="BH137" s="206">
        <f>IF(N137="sníž. přenesená",J137,0)</f>
        <v>0</v>
      </c>
      <c r="BI137" s="206">
        <f>IF(N137="nulová",J137,0)</f>
        <v>0</v>
      </c>
      <c r="BJ137" s="24" t="s">
        <v>94</v>
      </c>
      <c r="BK137" s="206">
        <f>ROUND(I137*H137,2)</f>
        <v>0</v>
      </c>
      <c r="BL137" s="24" t="s">
        <v>258</v>
      </c>
      <c r="BM137" s="24" t="s">
        <v>307</v>
      </c>
    </row>
    <row r="138" spans="2:65" s="1" customFormat="1" ht="22.5" customHeight="1">
      <c r="B138" s="41"/>
      <c r="C138" s="195" t="s">
        <v>308</v>
      </c>
      <c r="D138" s="195" t="s">
        <v>253</v>
      </c>
      <c r="E138" s="196" t="s">
        <v>309</v>
      </c>
      <c r="F138" s="197" t="s">
        <v>310</v>
      </c>
      <c r="G138" s="198" t="s">
        <v>301</v>
      </c>
      <c r="H138" s="199">
        <v>16</v>
      </c>
      <c r="I138" s="200"/>
      <c r="J138" s="201">
        <f>ROUND(I138*H138,2)</f>
        <v>0</v>
      </c>
      <c r="K138" s="197" t="s">
        <v>257</v>
      </c>
      <c r="L138" s="61"/>
      <c r="M138" s="202" t="s">
        <v>21</v>
      </c>
      <c r="N138" s="203" t="s">
        <v>43</v>
      </c>
      <c r="O138" s="42"/>
      <c r="P138" s="204">
        <f>O138*H138</f>
        <v>0</v>
      </c>
      <c r="Q138" s="204">
        <v>4.5900000000000003E-3</v>
      </c>
      <c r="R138" s="204">
        <f>Q138*H138</f>
        <v>7.3440000000000005E-2</v>
      </c>
      <c r="S138" s="204">
        <v>0</v>
      </c>
      <c r="T138" s="205">
        <f>S138*H138</f>
        <v>0</v>
      </c>
      <c r="AR138" s="24" t="s">
        <v>258</v>
      </c>
      <c r="AT138" s="24" t="s">
        <v>253</v>
      </c>
      <c r="AU138" s="24" t="s">
        <v>94</v>
      </c>
      <c r="AY138" s="24" t="s">
        <v>250</v>
      </c>
      <c r="BE138" s="206">
        <f>IF(N138="základní",J138,0)</f>
        <v>0</v>
      </c>
      <c r="BF138" s="206">
        <f>IF(N138="snížená",J138,0)</f>
        <v>0</v>
      </c>
      <c r="BG138" s="206">
        <f>IF(N138="zákl. přenesená",J138,0)</f>
        <v>0</v>
      </c>
      <c r="BH138" s="206">
        <f>IF(N138="sníž. přenesená",J138,0)</f>
        <v>0</v>
      </c>
      <c r="BI138" s="206">
        <f>IF(N138="nulová",J138,0)</f>
        <v>0</v>
      </c>
      <c r="BJ138" s="24" t="s">
        <v>94</v>
      </c>
      <c r="BK138" s="206">
        <f>ROUND(I138*H138,2)</f>
        <v>0</v>
      </c>
      <c r="BL138" s="24" t="s">
        <v>258</v>
      </c>
      <c r="BM138" s="24" t="s">
        <v>311</v>
      </c>
    </row>
    <row r="139" spans="2:65" s="1" customFormat="1" ht="22.5" customHeight="1">
      <c r="B139" s="41"/>
      <c r="C139" s="234" t="s">
        <v>312</v>
      </c>
      <c r="D139" s="234" t="s">
        <v>304</v>
      </c>
      <c r="E139" s="235" t="s">
        <v>313</v>
      </c>
      <c r="F139" s="236" t="s">
        <v>314</v>
      </c>
      <c r="G139" s="237" t="s">
        <v>301</v>
      </c>
      <c r="H139" s="238">
        <v>16</v>
      </c>
      <c r="I139" s="239"/>
      <c r="J139" s="240">
        <f>ROUND(I139*H139,2)</f>
        <v>0</v>
      </c>
      <c r="K139" s="236" t="s">
        <v>21</v>
      </c>
      <c r="L139" s="241"/>
      <c r="M139" s="242" t="s">
        <v>21</v>
      </c>
      <c r="N139" s="243" t="s">
        <v>43</v>
      </c>
      <c r="O139" s="42"/>
      <c r="P139" s="204">
        <f>O139*H139</f>
        <v>0</v>
      </c>
      <c r="Q139" s="204">
        <v>0</v>
      </c>
      <c r="R139" s="204">
        <f>Q139*H139</f>
        <v>0</v>
      </c>
      <c r="S139" s="204">
        <v>0</v>
      </c>
      <c r="T139" s="205">
        <f>S139*H139</f>
        <v>0</v>
      </c>
      <c r="AR139" s="24" t="s">
        <v>292</v>
      </c>
      <c r="AT139" s="24" t="s">
        <v>304</v>
      </c>
      <c r="AU139" s="24" t="s">
        <v>94</v>
      </c>
      <c r="AY139" s="24" t="s">
        <v>250</v>
      </c>
      <c r="BE139" s="206">
        <f>IF(N139="základní",J139,0)</f>
        <v>0</v>
      </c>
      <c r="BF139" s="206">
        <f>IF(N139="snížená",J139,0)</f>
        <v>0</v>
      </c>
      <c r="BG139" s="206">
        <f>IF(N139="zákl. přenesená",J139,0)</f>
        <v>0</v>
      </c>
      <c r="BH139" s="206">
        <f>IF(N139="sníž. přenesená",J139,0)</f>
        <v>0</v>
      </c>
      <c r="BI139" s="206">
        <f>IF(N139="nulová",J139,0)</f>
        <v>0</v>
      </c>
      <c r="BJ139" s="24" t="s">
        <v>94</v>
      </c>
      <c r="BK139" s="206">
        <f>ROUND(I139*H139,2)</f>
        <v>0</v>
      </c>
      <c r="BL139" s="24" t="s">
        <v>258</v>
      </c>
      <c r="BM139" s="24" t="s">
        <v>315</v>
      </c>
    </row>
    <row r="140" spans="2:65" s="1" customFormat="1" ht="22.5" customHeight="1">
      <c r="B140" s="41"/>
      <c r="C140" s="195" t="s">
        <v>316</v>
      </c>
      <c r="D140" s="195" t="s">
        <v>253</v>
      </c>
      <c r="E140" s="196" t="s">
        <v>317</v>
      </c>
      <c r="F140" s="197" t="s">
        <v>318</v>
      </c>
      <c r="G140" s="198" t="s">
        <v>256</v>
      </c>
      <c r="H140" s="199">
        <v>14.834</v>
      </c>
      <c r="I140" s="200"/>
      <c r="J140" s="201">
        <f>ROUND(I140*H140,2)</f>
        <v>0</v>
      </c>
      <c r="K140" s="197" t="s">
        <v>257</v>
      </c>
      <c r="L140" s="61"/>
      <c r="M140" s="202" t="s">
        <v>21</v>
      </c>
      <c r="N140" s="203" t="s">
        <v>43</v>
      </c>
      <c r="O140" s="42"/>
      <c r="P140" s="204">
        <f>O140*H140</f>
        <v>0</v>
      </c>
      <c r="Q140" s="204">
        <v>2.45343</v>
      </c>
      <c r="R140" s="204">
        <f>Q140*H140</f>
        <v>36.39418062</v>
      </c>
      <c r="S140" s="204">
        <v>0</v>
      </c>
      <c r="T140" s="205">
        <f>S140*H140</f>
        <v>0</v>
      </c>
      <c r="AR140" s="24" t="s">
        <v>258</v>
      </c>
      <c r="AT140" s="24" t="s">
        <v>253</v>
      </c>
      <c r="AU140" s="24" t="s">
        <v>94</v>
      </c>
      <c r="AY140" s="24" t="s">
        <v>250</v>
      </c>
      <c r="BE140" s="206">
        <f>IF(N140="základní",J140,0)</f>
        <v>0</v>
      </c>
      <c r="BF140" s="206">
        <f>IF(N140="snížená",J140,0)</f>
        <v>0</v>
      </c>
      <c r="BG140" s="206">
        <f>IF(N140="zákl. přenesená",J140,0)</f>
        <v>0</v>
      </c>
      <c r="BH140" s="206">
        <f>IF(N140="sníž. přenesená",J140,0)</f>
        <v>0</v>
      </c>
      <c r="BI140" s="206">
        <f>IF(N140="nulová",J140,0)</f>
        <v>0</v>
      </c>
      <c r="BJ140" s="24" t="s">
        <v>94</v>
      </c>
      <c r="BK140" s="206">
        <f>ROUND(I140*H140,2)</f>
        <v>0</v>
      </c>
      <c r="BL140" s="24" t="s">
        <v>258</v>
      </c>
      <c r="BM140" s="24" t="s">
        <v>319</v>
      </c>
    </row>
    <row r="141" spans="2:65" s="11" customFormat="1">
      <c r="B141" s="207"/>
      <c r="C141" s="208"/>
      <c r="D141" s="221" t="s">
        <v>260</v>
      </c>
      <c r="E141" s="231" t="s">
        <v>21</v>
      </c>
      <c r="F141" s="232" t="s">
        <v>320</v>
      </c>
      <c r="G141" s="208"/>
      <c r="H141" s="233">
        <v>14.834</v>
      </c>
      <c r="I141" s="213"/>
      <c r="J141" s="208"/>
      <c r="K141" s="208"/>
      <c r="L141" s="214"/>
      <c r="M141" s="215"/>
      <c r="N141" s="216"/>
      <c r="O141" s="216"/>
      <c r="P141" s="216"/>
      <c r="Q141" s="216"/>
      <c r="R141" s="216"/>
      <c r="S141" s="216"/>
      <c r="T141" s="217"/>
      <c r="AT141" s="218" t="s">
        <v>260</v>
      </c>
      <c r="AU141" s="218" t="s">
        <v>94</v>
      </c>
      <c r="AV141" s="11" t="s">
        <v>94</v>
      </c>
      <c r="AW141" s="11" t="s">
        <v>35</v>
      </c>
      <c r="AX141" s="11" t="s">
        <v>79</v>
      </c>
      <c r="AY141" s="218" t="s">
        <v>250</v>
      </c>
    </row>
    <row r="142" spans="2:65" s="1" customFormat="1" ht="22.5" customHeight="1">
      <c r="B142" s="41"/>
      <c r="C142" s="195" t="s">
        <v>321</v>
      </c>
      <c r="D142" s="195" t="s">
        <v>253</v>
      </c>
      <c r="E142" s="196" t="s">
        <v>322</v>
      </c>
      <c r="F142" s="197" t="s">
        <v>323</v>
      </c>
      <c r="G142" s="198" t="s">
        <v>271</v>
      </c>
      <c r="H142" s="199">
        <v>145</v>
      </c>
      <c r="I142" s="200"/>
      <c r="J142" s="201">
        <f>ROUND(I142*H142,2)</f>
        <v>0</v>
      </c>
      <c r="K142" s="197" t="s">
        <v>257</v>
      </c>
      <c r="L142" s="61"/>
      <c r="M142" s="202" t="s">
        <v>21</v>
      </c>
      <c r="N142" s="203" t="s">
        <v>43</v>
      </c>
      <c r="O142" s="42"/>
      <c r="P142" s="204">
        <f>O142*H142</f>
        <v>0</v>
      </c>
      <c r="Q142" s="204">
        <v>1.128E-2</v>
      </c>
      <c r="R142" s="204">
        <f>Q142*H142</f>
        <v>1.6355999999999999</v>
      </c>
      <c r="S142" s="204">
        <v>0</v>
      </c>
      <c r="T142" s="205">
        <f>S142*H142</f>
        <v>0</v>
      </c>
      <c r="AR142" s="24" t="s">
        <v>258</v>
      </c>
      <c r="AT142" s="24" t="s">
        <v>253</v>
      </c>
      <c r="AU142" s="24" t="s">
        <v>94</v>
      </c>
      <c r="AY142" s="24" t="s">
        <v>250</v>
      </c>
      <c r="BE142" s="206">
        <f>IF(N142="základní",J142,0)</f>
        <v>0</v>
      </c>
      <c r="BF142" s="206">
        <f>IF(N142="snížená",J142,0)</f>
        <v>0</v>
      </c>
      <c r="BG142" s="206">
        <f>IF(N142="zákl. přenesená",J142,0)</f>
        <v>0</v>
      </c>
      <c r="BH142" s="206">
        <f>IF(N142="sníž. přenesená",J142,0)</f>
        <v>0</v>
      </c>
      <c r="BI142" s="206">
        <f>IF(N142="nulová",J142,0)</f>
        <v>0</v>
      </c>
      <c r="BJ142" s="24" t="s">
        <v>94</v>
      </c>
      <c r="BK142" s="206">
        <f>ROUND(I142*H142,2)</f>
        <v>0</v>
      </c>
      <c r="BL142" s="24" t="s">
        <v>258</v>
      </c>
      <c r="BM142" s="24" t="s">
        <v>324</v>
      </c>
    </row>
    <row r="143" spans="2:65" s="11" customFormat="1">
      <c r="B143" s="207"/>
      <c r="C143" s="208"/>
      <c r="D143" s="209" t="s">
        <v>260</v>
      </c>
      <c r="E143" s="210" t="s">
        <v>21</v>
      </c>
      <c r="F143" s="211" t="s">
        <v>325</v>
      </c>
      <c r="G143" s="208"/>
      <c r="H143" s="212">
        <v>145</v>
      </c>
      <c r="I143" s="213"/>
      <c r="J143" s="208"/>
      <c r="K143" s="208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260</v>
      </c>
      <c r="AU143" s="218" t="s">
        <v>94</v>
      </c>
      <c r="AV143" s="11" t="s">
        <v>94</v>
      </c>
      <c r="AW143" s="11" t="s">
        <v>35</v>
      </c>
      <c r="AX143" s="11" t="s">
        <v>71</v>
      </c>
      <c r="AY143" s="218" t="s">
        <v>250</v>
      </c>
    </row>
    <row r="144" spans="2:65" s="12" customFormat="1">
      <c r="B144" s="219"/>
      <c r="C144" s="220"/>
      <c r="D144" s="221" t="s">
        <v>260</v>
      </c>
      <c r="E144" s="222" t="s">
        <v>185</v>
      </c>
      <c r="F144" s="223" t="s">
        <v>263</v>
      </c>
      <c r="G144" s="220"/>
      <c r="H144" s="224">
        <v>145</v>
      </c>
      <c r="I144" s="225"/>
      <c r="J144" s="220"/>
      <c r="K144" s="220"/>
      <c r="L144" s="226"/>
      <c r="M144" s="227"/>
      <c r="N144" s="228"/>
      <c r="O144" s="228"/>
      <c r="P144" s="228"/>
      <c r="Q144" s="228"/>
      <c r="R144" s="228"/>
      <c r="S144" s="228"/>
      <c r="T144" s="229"/>
      <c r="AT144" s="230" t="s">
        <v>260</v>
      </c>
      <c r="AU144" s="230" t="s">
        <v>94</v>
      </c>
      <c r="AV144" s="12" t="s">
        <v>251</v>
      </c>
      <c r="AW144" s="12" t="s">
        <v>35</v>
      </c>
      <c r="AX144" s="12" t="s">
        <v>79</v>
      </c>
      <c r="AY144" s="230" t="s">
        <v>250</v>
      </c>
    </row>
    <row r="145" spans="2:65" s="1" customFormat="1" ht="22.5" customHeight="1">
      <c r="B145" s="41"/>
      <c r="C145" s="195" t="s">
        <v>10</v>
      </c>
      <c r="D145" s="195" t="s">
        <v>253</v>
      </c>
      <c r="E145" s="196" t="s">
        <v>326</v>
      </c>
      <c r="F145" s="197" t="s">
        <v>327</v>
      </c>
      <c r="G145" s="198" t="s">
        <v>266</v>
      </c>
      <c r="H145" s="199">
        <v>0.183</v>
      </c>
      <c r="I145" s="200"/>
      <c r="J145" s="201">
        <f>ROUND(I145*H145,2)</f>
        <v>0</v>
      </c>
      <c r="K145" s="197" t="s">
        <v>257</v>
      </c>
      <c r="L145" s="61"/>
      <c r="M145" s="202" t="s">
        <v>21</v>
      </c>
      <c r="N145" s="203" t="s">
        <v>43</v>
      </c>
      <c r="O145" s="42"/>
      <c r="P145" s="204">
        <f>O145*H145</f>
        <v>0</v>
      </c>
      <c r="Q145" s="204">
        <v>1.0551600000000001</v>
      </c>
      <c r="R145" s="204">
        <f>Q145*H145</f>
        <v>0.19309428000000001</v>
      </c>
      <c r="S145" s="204">
        <v>0</v>
      </c>
      <c r="T145" s="205">
        <f>S145*H145</f>
        <v>0</v>
      </c>
      <c r="AR145" s="24" t="s">
        <v>258</v>
      </c>
      <c r="AT145" s="24" t="s">
        <v>253</v>
      </c>
      <c r="AU145" s="24" t="s">
        <v>94</v>
      </c>
      <c r="AY145" s="24" t="s">
        <v>250</v>
      </c>
      <c r="BE145" s="206">
        <f>IF(N145="základní",J145,0)</f>
        <v>0</v>
      </c>
      <c r="BF145" s="206">
        <f>IF(N145="snížená",J145,0)</f>
        <v>0</v>
      </c>
      <c r="BG145" s="206">
        <f>IF(N145="zákl. přenesená",J145,0)</f>
        <v>0</v>
      </c>
      <c r="BH145" s="206">
        <f>IF(N145="sníž. přenesená",J145,0)</f>
        <v>0</v>
      </c>
      <c r="BI145" s="206">
        <f>IF(N145="nulová",J145,0)</f>
        <v>0</v>
      </c>
      <c r="BJ145" s="24" t="s">
        <v>94</v>
      </c>
      <c r="BK145" s="206">
        <f>ROUND(I145*H145,2)</f>
        <v>0</v>
      </c>
      <c r="BL145" s="24" t="s">
        <v>258</v>
      </c>
      <c r="BM145" s="24" t="s">
        <v>328</v>
      </c>
    </row>
    <row r="146" spans="2:65" s="11" customFormat="1">
      <c r="B146" s="207"/>
      <c r="C146" s="208"/>
      <c r="D146" s="221" t="s">
        <v>260</v>
      </c>
      <c r="E146" s="231" t="s">
        <v>21</v>
      </c>
      <c r="F146" s="232" t="s">
        <v>329</v>
      </c>
      <c r="G146" s="208"/>
      <c r="H146" s="233">
        <v>0.183</v>
      </c>
      <c r="I146" s="213"/>
      <c r="J146" s="208"/>
      <c r="K146" s="208"/>
      <c r="L146" s="214"/>
      <c r="M146" s="215"/>
      <c r="N146" s="216"/>
      <c r="O146" s="216"/>
      <c r="P146" s="216"/>
      <c r="Q146" s="216"/>
      <c r="R146" s="216"/>
      <c r="S146" s="216"/>
      <c r="T146" s="217"/>
      <c r="AT146" s="218" t="s">
        <v>260</v>
      </c>
      <c r="AU146" s="218" t="s">
        <v>94</v>
      </c>
      <c r="AV146" s="11" t="s">
        <v>94</v>
      </c>
      <c r="AW146" s="11" t="s">
        <v>35</v>
      </c>
      <c r="AX146" s="11" t="s">
        <v>79</v>
      </c>
      <c r="AY146" s="218" t="s">
        <v>250</v>
      </c>
    </row>
    <row r="147" spans="2:65" s="1" customFormat="1" ht="22.5" customHeight="1">
      <c r="B147" s="41"/>
      <c r="C147" s="195" t="s">
        <v>330</v>
      </c>
      <c r="D147" s="195" t="s">
        <v>253</v>
      </c>
      <c r="E147" s="196" t="s">
        <v>331</v>
      </c>
      <c r="F147" s="197" t="s">
        <v>332</v>
      </c>
      <c r="G147" s="198" t="s">
        <v>266</v>
      </c>
      <c r="H147" s="199">
        <v>0.56999999999999995</v>
      </c>
      <c r="I147" s="200"/>
      <c r="J147" s="201">
        <f>ROUND(I147*H147,2)</f>
        <v>0</v>
      </c>
      <c r="K147" s="197" t="s">
        <v>257</v>
      </c>
      <c r="L147" s="61"/>
      <c r="M147" s="202" t="s">
        <v>21</v>
      </c>
      <c r="N147" s="203" t="s">
        <v>43</v>
      </c>
      <c r="O147" s="42"/>
      <c r="P147" s="204">
        <f>O147*H147</f>
        <v>0</v>
      </c>
      <c r="Q147" s="204">
        <v>1.0530600000000001</v>
      </c>
      <c r="R147" s="204">
        <f>Q147*H147</f>
        <v>0.60024420000000001</v>
      </c>
      <c r="S147" s="204">
        <v>0</v>
      </c>
      <c r="T147" s="205">
        <f>S147*H147</f>
        <v>0</v>
      </c>
      <c r="AR147" s="24" t="s">
        <v>258</v>
      </c>
      <c r="AT147" s="24" t="s">
        <v>253</v>
      </c>
      <c r="AU147" s="24" t="s">
        <v>94</v>
      </c>
      <c r="AY147" s="24" t="s">
        <v>250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24" t="s">
        <v>94</v>
      </c>
      <c r="BK147" s="206">
        <f>ROUND(I147*H147,2)</f>
        <v>0</v>
      </c>
      <c r="BL147" s="24" t="s">
        <v>258</v>
      </c>
      <c r="BM147" s="24" t="s">
        <v>333</v>
      </c>
    </row>
    <row r="148" spans="2:65" s="11" customFormat="1">
      <c r="B148" s="207"/>
      <c r="C148" s="208"/>
      <c r="D148" s="221" t="s">
        <v>260</v>
      </c>
      <c r="E148" s="231" t="s">
        <v>21</v>
      </c>
      <c r="F148" s="232" t="s">
        <v>334</v>
      </c>
      <c r="G148" s="208"/>
      <c r="H148" s="233">
        <v>0.56999999999999995</v>
      </c>
      <c r="I148" s="213"/>
      <c r="J148" s="208"/>
      <c r="K148" s="208"/>
      <c r="L148" s="214"/>
      <c r="M148" s="215"/>
      <c r="N148" s="216"/>
      <c r="O148" s="216"/>
      <c r="P148" s="216"/>
      <c r="Q148" s="216"/>
      <c r="R148" s="216"/>
      <c r="S148" s="216"/>
      <c r="T148" s="217"/>
      <c r="AT148" s="218" t="s">
        <v>260</v>
      </c>
      <c r="AU148" s="218" t="s">
        <v>94</v>
      </c>
      <c r="AV148" s="11" t="s">
        <v>94</v>
      </c>
      <c r="AW148" s="11" t="s">
        <v>35</v>
      </c>
      <c r="AX148" s="11" t="s">
        <v>79</v>
      </c>
      <c r="AY148" s="218" t="s">
        <v>250</v>
      </c>
    </row>
    <row r="149" spans="2:65" s="1" customFormat="1" ht="22.5" customHeight="1">
      <c r="B149" s="41"/>
      <c r="C149" s="195" t="s">
        <v>335</v>
      </c>
      <c r="D149" s="195" t="s">
        <v>253</v>
      </c>
      <c r="E149" s="196" t="s">
        <v>336</v>
      </c>
      <c r="F149" s="197" t="s">
        <v>337</v>
      </c>
      <c r="G149" s="198" t="s">
        <v>301</v>
      </c>
      <c r="H149" s="199">
        <v>54</v>
      </c>
      <c r="I149" s="200"/>
      <c r="J149" s="201">
        <f>ROUND(I149*H149,2)</f>
        <v>0</v>
      </c>
      <c r="K149" s="197" t="s">
        <v>257</v>
      </c>
      <c r="L149" s="61"/>
      <c r="M149" s="202" t="s">
        <v>21</v>
      </c>
      <c r="N149" s="203" t="s">
        <v>43</v>
      </c>
      <c r="O149" s="42"/>
      <c r="P149" s="204">
        <f>O149*H149</f>
        <v>0</v>
      </c>
      <c r="Q149" s="204">
        <v>8.2350000000000007E-2</v>
      </c>
      <c r="R149" s="204">
        <f>Q149*H149</f>
        <v>4.4469000000000003</v>
      </c>
      <c r="S149" s="204">
        <v>0</v>
      </c>
      <c r="T149" s="205">
        <f>S149*H149</f>
        <v>0</v>
      </c>
      <c r="AR149" s="24" t="s">
        <v>258</v>
      </c>
      <c r="AT149" s="24" t="s">
        <v>253</v>
      </c>
      <c r="AU149" s="24" t="s">
        <v>94</v>
      </c>
      <c r="AY149" s="24" t="s">
        <v>250</v>
      </c>
      <c r="BE149" s="206">
        <f>IF(N149="základní",J149,0)</f>
        <v>0</v>
      </c>
      <c r="BF149" s="206">
        <f>IF(N149="snížená",J149,0)</f>
        <v>0</v>
      </c>
      <c r="BG149" s="206">
        <f>IF(N149="zákl. přenesená",J149,0)</f>
        <v>0</v>
      </c>
      <c r="BH149" s="206">
        <f>IF(N149="sníž. přenesená",J149,0)</f>
        <v>0</v>
      </c>
      <c r="BI149" s="206">
        <f>IF(N149="nulová",J149,0)</f>
        <v>0</v>
      </c>
      <c r="BJ149" s="24" t="s">
        <v>94</v>
      </c>
      <c r="BK149" s="206">
        <f>ROUND(I149*H149,2)</f>
        <v>0</v>
      </c>
      <c r="BL149" s="24" t="s">
        <v>258</v>
      </c>
      <c r="BM149" s="24" t="s">
        <v>338</v>
      </c>
    </row>
    <row r="150" spans="2:65" s="11" customFormat="1">
      <c r="B150" s="207"/>
      <c r="C150" s="208"/>
      <c r="D150" s="221" t="s">
        <v>260</v>
      </c>
      <c r="E150" s="231" t="s">
        <v>21</v>
      </c>
      <c r="F150" s="232" t="s">
        <v>339</v>
      </c>
      <c r="G150" s="208"/>
      <c r="H150" s="233">
        <v>54</v>
      </c>
      <c r="I150" s="213"/>
      <c r="J150" s="208"/>
      <c r="K150" s="208"/>
      <c r="L150" s="214"/>
      <c r="M150" s="215"/>
      <c r="N150" s="216"/>
      <c r="O150" s="216"/>
      <c r="P150" s="216"/>
      <c r="Q150" s="216"/>
      <c r="R150" s="216"/>
      <c r="S150" s="216"/>
      <c r="T150" s="217"/>
      <c r="AT150" s="218" t="s">
        <v>260</v>
      </c>
      <c r="AU150" s="218" t="s">
        <v>94</v>
      </c>
      <c r="AV150" s="11" t="s">
        <v>94</v>
      </c>
      <c r="AW150" s="11" t="s">
        <v>35</v>
      </c>
      <c r="AX150" s="11" t="s">
        <v>79</v>
      </c>
      <c r="AY150" s="218" t="s">
        <v>250</v>
      </c>
    </row>
    <row r="151" spans="2:65" s="1" customFormat="1" ht="22.5" customHeight="1">
      <c r="B151" s="41"/>
      <c r="C151" s="195" t="s">
        <v>340</v>
      </c>
      <c r="D151" s="195" t="s">
        <v>253</v>
      </c>
      <c r="E151" s="196" t="s">
        <v>341</v>
      </c>
      <c r="F151" s="197" t="s">
        <v>342</v>
      </c>
      <c r="G151" s="198" t="s">
        <v>301</v>
      </c>
      <c r="H151" s="199">
        <v>6</v>
      </c>
      <c r="I151" s="200"/>
      <c r="J151" s="201">
        <f>ROUND(I151*H151,2)</f>
        <v>0</v>
      </c>
      <c r="K151" s="197" t="s">
        <v>257</v>
      </c>
      <c r="L151" s="61"/>
      <c r="M151" s="202" t="s">
        <v>21</v>
      </c>
      <c r="N151" s="203" t="s">
        <v>43</v>
      </c>
      <c r="O151" s="42"/>
      <c r="P151" s="204">
        <f>O151*H151</f>
        <v>0</v>
      </c>
      <c r="Q151" s="204">
        <v>2.2780000000000002E-2</v>
      </c>
      <c r="R151" s="204">
        <f>Q151*H151</f>
        <v>0.13668000000000002</v>
      </c>
      <c r="S151" s="204">
        <v>0</v>
      </c>
      <c r="T151" s="205">
        <f>S151*H151</f>
        <v>0</v>
      </c>
      <c r="AR151" s="24" t="s">
        <v>258</v>
      </c>
      <c r="AT151" s="24" t="s">
        <v>253</v>
      </c>
      <c r="AU151" s="24" t="s">
        <v>94</v>
      </c>
      <c r="AY151" s="24" t="s">
        <v>250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24" t="s">
        <v>94</v>
      </c>
      <c r="BK151" s="206">
        <f>ROUND(I151*H151,2)</f>
        <v>0</v>
      </c>
      <c r="BL151" s="24" t="s">
        <v>258</v>
      </c>
      <c r="BM151" s="24" t="s">
        <v>343</v>
      </c>
    </row>
    <row r="152" spans="2:65" s="11" customFormat="1">
      <c r="B152" s="207"/>
      <c r="C152" s="208"/>
      <c r="D152" s="221" t="s">
        <v>260</v>
      </c>
      <c r="E152" s="231" t="s">
        <v>21</v>
      </c>
      <c r="F152" s="232" t="s">
        <v>282</v>
      </c>
      <c r="G152" s="208"/>
      <c r="H152" s="233">
        <v>6</v>
      </c>
      <c r="I152" s="213"/>
      <c r="J152" s="208"/>
      <c r="K152" s="208"/>
      <c r="L152" s="214"/>
      <c r="M152" s="215"/>
      <c r="N152" s="216"/>
      <c r="O152" s="216"/>
      <c r="P152" s="216"/>
      <c r="Q152" s="216"/>
      <c r="R152" s="216"/>
      <c r="S152" s="216"/>
      <c r="T152" s="217"/>
      <c r="AT152" s="218" t="s">
        <v>260</v>
      </c>
      <c r="AU152" s="218" t="s">
        <v>94</v>
      </c>
      <c r="AV152" s="11" t="s">
        <v>94</v>
      </c>
      <c r="AW152" s="11" t="s">
        <v>35</v>
      </c>
      <c r="AX152" s="11" t="s">
        <v>79</v>
      </c>
      <c r="AY152" s="218" t="s">
        <v>250</v>
      </c>
    </row>
    <row r="153" spans="2:65" s="1" customFormat="1" ht="22.5" customHeight="1">
      <c r="B153" s="41"/>
      <c r="C153" s="195" t="s">
        <v>344</v>
      </c>
      <c r="D153" s="195" t="s">
        <v>253</v>
      </c>
      <c r="E153" s="196" t="s">
        <v>345</v>
      </c>
      <c r="F153" s="197" t="s">
        <v>346</v>
      </c>
      <c r="G153" s="198" t="s">
        <v>301</v>
      </c>
      <c r="H153" s="199">
        <v>47</v>
      </c>
      <c r="I153" s="200"/>
      <c r="J153" s="201">
        <f>ROUND(I153*H153,2)</f>
        <v>0</v>
      </c>
      <c r="K153" s="197" t="s">
        <v>257</v>
      </c>
      <c r="L153" s="61"/>
      <c r="M153" s="202" t="s">
        <v>21</v>
      </c>
      <c r="N153" s="203" t="s">
        <v>43</v>
      </c>
      <c r="O153" s="42"/>
      <c r="P153" s="204">
        <f>O153*H153</f>
        <v>0</v>
      </c>
      <c r="Q153" s="204">
        <v>5.8999999999999997E-2</v>
      </c>
      <c r="R153" s="204">
        <f>Q153*H153</f>
        <v>2.7729999999999997</v>
      </c>
      <c r="S153" s="204">
        <v>0</v>
      </c>
      <c r="T153" s="205">
        <f>S153*H153</f>
        <v>0</v>
      </c>
      <c r="AR153" s="24" t="s">
        <v>258</v>
      </c>
      <c r="AT153" s="24" t="s">
        <v>253</v>
      </c>
      <c r="AU153" s="24" t="s">
        <v>94</v>
      </c>
      <c r="AY153" s="24" t="s">
        <v>250</v>
      </c>
      <c r="BE153" s="206">
        <f>IF(N153="základní",J153,0)</f>
        <v>0</v>
      </c>
      <c r="BF153" s="206">
        <f>IF(N153="snížená",J153,0)</f>
        <v>0</v>
      </c>
      <c r="BG153" s="206">
        <f>IF(N153="zákl. přenesená",J153,0)</f>
        <v>0</v>
      </c>
      <c r="BH153" s="206">
        <f>IF(N153="sníž. přenesená",J153,0)</f>
        <v>0</v>
      </c>
      <c r="BI153" s="206">
        <f>IF(N153="nulová",J153,0)</f>
        <v>0</v>
      </c>
      <c r="BJ153" s="24" t="s">
        <v>94</v>
      </c>
      <c r="BK153" s="206">
        <f>ROUND(I153*H153,2)</f>
        <v>0</v>
      </c>
      <c r="BL153" s="24" t="s">
        <v>258</v>
      </c>
      <c r="BM153" s="24" t="s">
        <v>347</v>
      </c>
    </row>
    <row r="154" spans="2:65" s="11" customFormat="1">
      <c r="B154" s="207"/>
      <c r="C154" s="208"/>
      <c r="D154" s="221" t="s">
        <v>260</v>
      </c>
      <c r="E154" s="231" t="s">
        <v>21</v>
      </c>
      <c r="F154" s="232" t="s">
        <v>348</v>
      </c>
      <c r="G154" s="208"/>
      <c r="H154" s="233">
        <v>47</v>
      </c>
      <c r="I154" s="213"/>
      <c r="J154" s="208"/>
      <c r="K154" s="208"/>
      <c r="L154" s="214"/>
      <c r="M154" s="215"/>
      <c r="N154" s="216"/>
      <c r="O154" s="216"/>
      <c r="P154" s="216"/>
      <c r="Q154" s="216"/>
      <c r="R154" s="216"/>
      <c r="S154" s="216"/>
      <c r="T154" s="217"/>
      <c r="AT154" s="218" t="s">
        <v>260</v>
      </c>
      <c r="AU154" s="218" t="s">
        <v>94</v>
      </c>
      <c r="AV154" s="11" t="s">
        <v>94</v>
      </c>
      <c r="AW154" s="11" t="s">
        <v>35</v>
      </c>
      <c r="AX154" s="11" t="s">
        <v>79</v>
      </c>
      <c r="AY154" s="218" t="s">
        <v>250</v>
      </c>
    </row>
    <row r="155" spans="2:65" s="1" customFormat="1" ht="22.5" customHeight="1">
      <c r="B155" s="41"/>
      <c r="C155" s="195" t="s">
        <v>349</v>
      </c>
      <c r="D155" s="195" t="s">
        <v>253</v>
      </c>
      <c r="E155" s="196" t="s">
        <v>350</v>
      </c>
      <c r="F155" s="197" t="s">
        <v>351</v>
      </c>
      <c r="G155" s="198" t="s">
        <v>266</v>
      </c>
      <c r="H155" s="199">
        <v>1.2E-2</v>
      </c>
      <c r="I155" s="200"/>
      <c r="J155" s="201">
        <f>ROUND(I155*H155,2)</f>
        <v>0</v>
      </c>
      <c r="K155" s="197" t="s">
        <v>257</v>
      </c>
      <c r="L155" s="61"/>
      <c r="M155" s="202" t="s">
        <v>21</v>
      </c>
      <c r="N155" s="203" t="s">
        <v>43</v>
      </c>
      <c r="O155" s="42"/>
      <c r="P155" s="204">
        <f>O155*H155</f>
        <v>0</v>
      </c>
      <c r="Q155" s="204">
        <v>1.0530600000000001</v>
      </c>
      <c r="R155" s="204">
        <f>Q155*H155</f>
        <v>1.2636720000000002E-2</v>
      </c>
      <c r="S155" s="204">
        <v>0</v>
      </c>
      <c r="T155" s="205">
        <f>S155*H155</f>
        <v>0</v>
      </c>
      <c r="AR155" s="24" t="s">
        <v>258</v>
      </c>
      <c r="AT155" s="24" t="s">
        <v>253</v>
      </c>
      <c r="AU155" s="24" t="s">
        <v>94</v>
      </c>
      <c r="AY155" s="24" t="s">
        <v>250</v>
      </c>
      <c r="BE155" s="206">
        <f>IF(N155="základní",J155,0)</f>
        <v>0</v>
      </c>
      <c r="BF155" s="206">
        <f>IF(N155="snížená",J155,0)</f>
        <v>0</v>
      </c>
      <c r="BG155" s="206">
        <f>IF(N155="zákl. přenesená",J155,0)</f>
        <v>0</v>
      </c>
      <c r="BH155" s="206">
        <f>IF(N155="sníž. přenesená",J155,0)</f>
        <v>0</v>
      </c>
      <c r="BI155" s="206">
        <f>IF(N155="nulová",J155,0)</f>
        <v>0</v>
      </c>
      <c r="BJ155" s="24" t="s">
        <v>94</v>
      </c>
      <c r="BK155" s="206">
        <f>ROUND(I155*H155,2)</f>
        <v>0</v>
      </c>
      <c r="BL155" s="24" t="s">
        <v>258</v>
      </c>
      <c r="BM155" s="24" t="s">
        <v>352</v>
      </c>
    </row>
    <row r="156" spans="2:65" s="11" customFormat="1">
      <c r="B156" s="207"/>
      <c r="C156" s="208"/>
      <c r="D156" s="221" t="s">
        <v>260</v>
      </c>
      <c r="E156" s="231" t="s">
        <v>21</v>
      </c>
      <c r="F156" s="232" t="s">
        <v>353</v>
      </c>
      <c r="G156" s="208"/>
      <c r="H156" s="233">
        <v>1.2E-2</v>
      </c>
      <c r="I156" s="213"/>
      <c r="J156" s="208"/>
      <c r="K156" s="208"/>
      <c r="L156" s="214"/>
      <c r="M156" s="215"/>
      <c r="N156" s="216"/>
      <c r="O156" s="216"/>
      <c r="P156" s="216"/>
      <c r="Q156" s="216"/>
      <c r="R156" s="216"/>
      <c r="S156" s="216"/>
      <c r="T156" s="217"/>
      <c r="AT156" s="218" t="s">
        <v>260</v>
      </c>
      <c r="AU156" s="218" t="s">
        <v>94</v>
      </c>
      <c r="AV156" s="11" t="s">
        <v>94</v>
      </c>
      <c r="AW156" s="11" t="s">
        <v>35</v>
      </c>
      <c r="AX156" s="11" t="s">
        <v>79</v>
      </c>
      <c r="AY156" s="218" t="s">
        <v>250</v>
      </c>
    </row>
    <row r="157" spans="2:65" s="1" customFormat="1" ht="22.5" customHeight="1">
      <c r="B157" s="41"/>
      <c r="C157" s="195" t="s">
        <v>9</v>
      </c>
      <c r="D157" s="195" t="s">
        <v>253</v>
      </c>
      <c r="E157" s="196" t="s">
        <v>354</v>
      </c>
      <c r="F157" s="197" t="s">
        <v>355</v>
      </c>
      <c r="G157" s="198" t="s">
        <v>356</v>
      </c>
      <c r="H157" s="199">
        <v>4.6500000000000004</v>
      </c>
      <c r="I157" s="200"/>
      <c r="J157" s="201">
        <f>ROUND(I157*H157,2)</f>
        <v>0</v>
      </c>
      <c r="K157" s="197" t="s">
        <v>257</v>
      </c>
      <c r="L157" s="61"/>
      <c r="M157" s="202" t="s">
        <v>21</v>
      </c>
      <c r="N157" s="203" t="s">
        <v>43</v>
      </c>
      <c r="O157" s="42"/>
      <c r="P157" s="204">
        <f>O157*H157</f>
        <v>0</v>
      </c>
      <c r="Q157" s="204">
        <v>0.11046</v>
      </c>
      <c r="R157" s="204">
        <f>Q157*H157</f>
        <v>0.51363900000000007</v>
      </c>
      <c r="S157" s="204">
        <v>0</v>
      </c>
      <c r="T157" s="205">
        <f>S157*H157</f>
        <v>0</v>
      </c>
      <c r="AR157" s="24" t="s">
        <v>258</v>
      </c>
      <c r="AT157" s="24" t="s">
        <v>253</v>
      </c>
      <c r="AU157" s="24" t="s">
        <v>94</v>
      </c>
      <c r="AY157" s="24" t="s">
        <v>250</v>
      </c>
      <c r="BE157" s="206">
        <f>IF(N157="základní",J157,0)</f>
        <v>0</v>
      </c>
      <c r="BF157" s="206">
        <f>IF(N157="snížená",J157,0)</f>
        <v>0</v>
      </c>
      <c r="BG157" s="206">
        <f>IF(N157="zákl. přenesená",J157,0)</f>
        <v>0</v>
      </c>
      <c r="BH157" s="206">
        <f>IF(N157="sníž. přenesená",J157,0)</f>
        <v>0</v>
      </c>
      <c r="BI157" s="206">
        <f>IF(N157="nulová",J157,0)</f>
        <v>0</v>
      </c>
      <c r="BJ157" s="24" t="s">
        <v>94</v>
      </c>
      <c r="BK157" s="206">
        <f>ROUND(I157*H157,2)</f>
        <v>0</v>
      </c>
      <c r="BL157" s="24" t="s">
        <v>258</v>
      </c>
      <c r="BM157" s="24" t="s">
        <v>357</v>
      </c>
    </row>
    <row r="158" spans="2:65" s="11" customFormat="1">
      <c r="B158" s="207"/>
      <c r="C158" s="208"/>
      <c r="D158" s="221" t="s">
        <v>260</v>
      </c>
      <c r="E158" s="231" t="s">
        <v>21</v>
      </c>
      <c r="F158" s="232" t="s">
        <v>358</v>
      </c>
      <c r="G158" s="208"/>
      <c r="H158" s="233">
        <v>4.6500000000000004</v>
      </c>
      <c r="I158" s="213"/>
      <c r="J158" s="208"/>
      <c r="K158" s="208"/>
      <c r="L158" s="214"/>
      <c r="M158" s="215"/>
      <c r="N158" s="216"/>
      <c r="O158" s="216"/>
      <c r="P158" s="216"/>
      <c r="Q158" s="216"/>
      <c r="R158" s="216"/>
      <c r="S158" s="216"/>
      <c r="T158" s="217"/>
      <c r="AT158" s="218" t="s">
        <v>260</v>
      </c>
      <c r="AU158" s="218" t="s">
        <v>94</v>
      </c>
      <c r="AV158" s="11" t="s">
        <v>94</v>
      </c>
      <c r="AW158" s="11" t="s">
        <v>35</v>
      </c>
      <c r="AX158" s="11" t="s">
        <v>79</v>
      </c>
      <c r="AY158" s="218" t="s">
        <v>250</v>
      </c>
    </row>
    <row r="159" spans="2:65" s="1" customFormat="1" ht="22.5" customHeight="1">
      <c r="B159" s="41"/>
      <c r="C159" s="195" t="s">
        <v>359</v>
      </c>
      <c r="D159" s="195" t="s">
        <v>253</v>
      </c>
      <c r="E159" s="196" t="s">
        <v>360</v>
      </c>
      <c r="F159" s="197" t="s">
        <v>361</v>
      </c>
      <c r="G159" s="198" t="s">
        <v>271</v>
      </c>
      <c r="H159" s="199">
        <v>2.2930000000000001</v>
      </c>
      <c r="I159" s="200"/>
      <c r="J159" s="201">
        <f>ROUND(I159*H159,2)</f>
        <v>0</v>
      </c>
      <c r="K159" s="197" t="s">
        <v>257</v>
      </c>
      <c r="L159" s="61"/>
      <c r="M159" s="202" t="s">
        <v>21</v>
      </c>
      <c r="N159" s="203" t="s">
        <v>43</v>
      </c>
      <c r="O159" s="42"/>
      <c r="P159" s="204">
        <f>O159*H159</f>
        <v>0</v>
      </c>
      <c r="Q159" s="204">
        <v>6.5799999999999999E-3</v>
      </c>
      <c r="R159" s="204">
        <f>Q159*H159</f>
        <v>1.5087940000000001E-2</v>
      </c>
      <c r="S159" s="204">
        <v>0</v>
      </c>
      <c r="T159" s="205">
        <f>S159*H159</f>
        <v>0</v>
      </c>
      <c r="AR159" s="24" t="s">
        <v>258</v>
      </c>
      <c r="AT159" s="24" t="s">
        <v>253</v>
      </c>
      <c r="AU159" s="24" t="s">
        <v>94</v>
      </c>
      <c r="AY159" s="24" t="s">
        <v>250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24" t="s">
        <v>94</v>
      </c>
      <c r="BK159" s="206">
        <f>ROUND(I159*H159,2)</f>
        <v>0</v>
      </c>
      <c r="BL159" s="24" t="s">
        <v>258</v>
      </c>
      <c r="BM159" s="24" t="s">
        <v>362</v>
      </c>
    </row>
    <row r="160" spans="2:65" s="11" customFormat="1">
      <c r="B160" s="207"/>
      <c r="C160" s="208"/>
      <c r="D160" s="209" t="s">
        <v>260</v>
      </c>
      <c r="E160" s="210" t="s">
        <v>21</v>
      </c>
      <c r="F160" s="211" t="s">
        <v>363</v>
      </c>
      <c r="G160" s="208"/>
      <c r="H160" s="212">
        <v>2.0310000000000001</v>
      </c>
      <c r="I160" s="213"/>
      <c r="J160" s="208"/>
      <c r="K160" s="208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260</v>
      </c>
      <c r="AU160" s="218" t="s">
        <v>94</v>
      </c>
      <c r="AV160" s="11" t="s">
        <v>94</v>
      </c>
      <c r="AW160" s="11" t="s">
        <v>35</v>
      </c>
      <c r="AX160" s="11" t="s">
        <v>71</v>
      </c>
      <c r="AY160" s="218" t="s">
        <v>250</v>
      </c>
    </row>
    <row r="161" spans="2:65" s="11" customFormat="1">
      <c r="B161" s="207"/>
      <c r="C161" s="208"/>
      <c r="D161" s="209" t="s">
        <v>260</v>
      </c>
      <c r="E161" s="210" t="s">
        <v>21</v>
      </c>
      <c r="F161" s="211" t="s">
        <v>364</v>
      </c>
      <c r="G161" s="208"/>
      <c r="H161" s="212">
        <v>0.26200000000000001</v>
      </c>
      <c r="I161" s="213"/>
      <c r="J161" s="208"/>
      <c r="K161" s="208"/>
      <c r="L161" s="214"/>
      <c r="M161" s="215"/>
      <c r="N161" s="216"/>
      <c r="O161" s="216"/>
      <c r="P161" s="216"/>
      <c r="Q161" s="216"/>
      <c r="R161" s="216"/>
      <c r="S161" s="216"/>
      <c r="T161" s="217"/>
      <c r="AT161" s="218" t="s">
        <v>260</v>
      </c>
      <c r="AU161" s="218" t="s">
        <v>94</v>
      </c>
      <c r="AV161" s="11" t="s">
        <v>94</v>
      </c>
      <c r="AW161" s="11" t="s">
        <v>35</v>
      </c>
      <c r="AX161" s="11" t="s">
        <v>71</v>
      </c>
      <c r="AY161" s="218" t="s">
        <v>250</v>
      </c>
    </row>
    <row r="162" spans="2:65" s="12" customFormat="1">
      <c r="B162" s="219"/>
      <c r="C162" s="220"/>
      <c r="D162" s="221" t="s">
        <v>260</v>
      </c>
      <c r="E162" s="222" t="s">
        <v>92</v>
      </c>
      <c r="F162" s="223" t="s">
        <v>263</v>
      </c>
      <c r="G162" s="220"/>
      <c r="H162" s="224">
        <v>2.2930000000000001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260</v>
      </c>
      <c r="AU162" s="230" t="s">
        <v>94</v>
      </c>
      <c r="AV162" s="12" t="s">
        <v>251</v>
      </c>
      <c r="AW162" s="12" t="s">
        <v>35</v>
      </c>
      <c r="AX162" s="12" t="s">
        <v>79</v>
      </c>
      <c r="AY162" s="230" t="s">
        <v>250</v>
      </c>
    </row>
    <row r="163" spans="2:65" s="1" customFormat="1" ht="22.5" customHeight="1">
      <c r="B163" s="41"/>
      <c r="C163" s="195" t="s">
        <v>365</v>
      </c>
      <c r="D163" s="195" t="s">
        <v>253</v>
      </c>
      <c r="E163" s="196" t="s">
        <v>366</v>
      </c>
      <c r="F163" s="197" t="s">
        <v>367</v>
      </c>
      <c r="G163" s="198" t="s">
        <v>271</v>
      </c>
      <c r="H163" s="199">
        <v>2.2930000000000001</v>
      </c>
      <c r="I163" s="200"/>
      <c r="J163" s="201">
        <f>ROUND(I163*H163,2)</f>
        <v>0</v>
      </c>
      <c r="K163" s="197" t="s">
        <v>257</v>
      </c>
      <c r="L163" s="61"/>
      <c r="M163" s="202" t="s">
        <v>21</v>
      </c>
      <c r="N163" s="203" t="s">
        <v>43</v>
      </c>
      <c r="O163" s="42"/>
      <c r="P163" s="204">
        <f>O163*H163</f>
        <v>0</v>
      </c>
      <c r="Q163" s="204">
        <v>0</v>
      </c>
      <c r="R163" s="204">
        <f>Q163*H163</f>
        <v>0</v>
      </c>
      <c r="S163" s="204">
        <v>0</v>
      </c>
      <c r="T163" s="205">
        <f>S163*H163</f>
        <v>0</v>
      </c>
      <c r="AR163" s="24" t="s">
        <v>258</v>
      </c>
      <c r="AT163" s="24" t="s">
        <v>253</v>
      </c>
      <c r="AU163" s="24" t="s">
        <v>94</v>
      </c>
      <c r="AY163" s="24" t="s">
        <v>250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24" t="s">
        <v>94</v>
      </c>
      <c r="BK163" s="206">
        <f>ROUND(I163*H163,2)</f>
        <v>0</v>
      </c>
      <c r="BL163" s="24" t="s">
        <v>258</v>
      </c>
      <c r="BM163" s="24" t="s">
        <v>368</v>
      </c>
    </row>
    <row r="164" spans="2:65" s="11" customFormat="1">
      <c r="B164" s="207"/>
      <c r="C164" s="208"/>
      <c r="D164" s="209" t="s">
        <v>260</v>
      </c>
      <c r="E164" s="210" t="s">
        <v>21</v>
      </c>
      <c r="F164" s="211" t="s">
        <v>92</v>
      </c>
      <c r="G164" s="208"/>
      <c r="H164" s="212">
        <v>2.2930000000000001</v>
      </c>
      <c r="I164" s="213"/>
      <c r="J164" s="208"/>
      <c r="K164" s="208"/>
      <c r="L164" s="214"/>
      <c r="M164" s="215"/>
      <c r="N164" s="216"/>
      <c r="O164" s="216"/>
      <c r="P164" s="216"/>
      <c r="Q164" s="216"/>
      <c r="R164" s="216"/>
      <c r="S164" s="216"/>
      <c r="T164" s="217"/>
      <c r="AT164" s="218" t="s">
        <v>260</v>
      </c>
      <c r="AU164" s="218" t="s">
        <v>94</v>
      </c>
      <c r="AV164" s="11" t="s">
        <v>94</v>
      </c>
      <c r="AW164" s="11" t="s">
        <v>35</v>
      </c>
      <c r="AX164" s="11" t="s">
        <v>79</v>
      </c>
      <c r="AY164" s="218" t="s">
        <v>250</v>
      </c>
    </row>
    <row r="165" spans="2:65" s="10" customFormat="1" ht="29.85" customHeight="1">
      <c r="B165" s="178"/>
      <c r="C165" s="179"/>
      <c r="D165" s="192" t="s">
        <v>70</v>
      </c>
      <c r="E165" s="193" t="s">
        <v>282</v>
      </c>
      <c r="F165" s="193" t="s">
        <v>369</v>
      </c>
      <c r="G165" s="179"/>
      <c r="H165" s="179"/>
      <c r="I165" s="182"/>
      <c r="J165" s="194">
        <f>BK165</f>
        <v>0</v>
      </c>
      <c r="K165" s="179"/>
      <c r="L165" s="184"/>
      <c r="M165" s="185"/>
      <c r="N165" s="186"/>
      <c r="O165" s="186"/>
      <c r="P165" s="187">
        <f>SUM(P166:P212)</f>
        <v>0</v>
      </c>
      <c r="Q165" s="186"/>
      <c r="R165" s="187">
        <f>SUM(R166:R212)</f>
        <v>8.4603383000000019</v>
      </c>
      <c r="S165" s="186"/>
      <c r="T165" s="188">
        <f>SUM(T166:T212)</f>
        <v>0</v>
      </c>
      <c r="AR165" s="189" t="s">
        <v>79</v>
      </c>
      <c r="AT165" s="190" t="s">
        <v>70</v>
      </c>
      <c r="AU165" s="190" t="s">
        <v>79</v>
      </c>
      <c r="AY165" s="189" t="s">
        <v>250</v>
      </c>
      <c r="BK165" s="191">
        <f>SUM(BK166:BK212)</f>
        <v>0</v>
      </c>
    </row>
    <row r="166" spans="2:65" s="1" customFormat="1" ht="22.5" customHeight="1">
      <c r="B166" s="41"/>
      <c r="C166" s="195" t="s">
        <v>370</v>
      </c>
      <c r="D166" s="195" t="s">
        <v>253</v>
      </c>
      <c r="E166" s="196" t="s">
        <v>371</v>
      </c>
      <c r="F166" s="197" t="s">
        <v>372</v>
      </c>
      <c r="G166" s="198" t="s">
        <v>271</v>
      </c>
      <c r="H166" s="199">
        <v>98.959000000000003</v>
      </c>
      <c r="I166" s="200"/>
      <c r="J166" s="201">
        <f>ROUND(I166*H166,2)</f>
        <v>0</v>
      </c>
      <c r="K166" s="197" t="s">
        <v>257</v>
      </c>
      <c r="L166" s="61"/>
      <c r="M166" s="202" t="s">
        <v>21</v>
      </c>
      <c r="N166" s="203" t="s">
        <v>43</v>
      </c>
      <c r="O166" s="42"/>
      <c r="P166" s="204">
        <f>O166*H166</f>
        <v>0</v>
      </c>
      <c r="Q166" s="204">
        <v>2.3999999999999998E-3</v>
      </c>
      <c r="R166" s="204">
        <f>Q166*H166</f>
        <v>0.23750159999999998</v>
      </c>
      <c r="S166" s="204">
        <v>0</v>
      </c>
      <c r="T166" s="205">
        <f>S166*H166</f>
        <v>0</v>
      </c>
      <c r="AR166" s="24" t="s">
        <v>258</v>
      </c>
      <c r="AT166" s="24" t="s">
        <v>253</v>
      </c>
      <c r="AU166" s="24" t="s">
        <v>94</v>
      </c>
      <c r="AY166" s="24" t="s">
        <v>250</v>
      </c>
      <c r="BE166" s="206">
        <f>IF(N166="základní",J166,0)</f>
        <v>0</v>
      </c>
      <c r="BF166" s="206">
        <f>IF(N166="snížená",J166,0)</f>
        <v>0</v>
      </c>
      <c r="BG166" s="206">
        <f>IF(N166="zákl. přenesená",J166,0)</f>
        <v>0</v>
      </c>
      <c r="BH166" s="206">
        <f>IF(N166="sníž. přenesená",J166,0)</f>
        <v>0</v>
      </c>
      <c r="BI166" s="206">
        <f>IF(N166="nulová",J166,0)</f>
        <v>0</v>
      </c>
      <c r="BJ166" s="24" t="s">
        <v>94</v>
      </c>
      <c r="BK166" s="206">
        <f>ROUND(I166*H166,2)</f>
        <v>0</v>
      </c>
      <c r="BL166" s="24" t="s">
        <v>258</v>
      </c>
      <c r="BM166" s="24" t="s">
        <v>373</v>
      </c>
    </row>
    <row r="167" spans="2:65" s="11" customFormat="1">
      <c r="B167" s="207"/>
      <c r="C167" s="208"/>
      <c r="D167" s="221" t="s">
        <v>260</v>
      </c>
      <c r="E167" s="231" t="s">
        <v>21</v>
      </c>
      <c r="F167" s="232" t="s">
        <v>95</v>
      </c>
      <c r="G167" s="208"/>
      <c r="H167" s="233">
        <v>98.959000000000003</v>
      </c>
      <c r="I167" s="213"/>
      <c r="J167" s="208"/>
      <c r="K167" s="208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260</v>
      </c>
      <c r="AU167" s="218" t="s">
        <v>94</v>
      </c>
      <c r="AV167" s="11" t="s">
        <v>94</v>
      </c>
      <c r="AW167" s="11" t="s">
        <v>35</v>
      </c>
      <c r="AX167" s="11" t="s">
        <v>79</v>
      </c>
      <c r="AY167" s="218" t="s">
        <v>250</v>
      </c>
    </row>
    <row r="168" spans="2:65" s="1" customFormat="1" ht="22.5" customHeight="1">
      <c r="B168" s="41"/>
      <c r="C168" s="195" t="s">
        <v>374</v>
      </c>
      <c r="D168" s="195" t="s">
        <v>253</v>
      </c>
      <c r="E168" s="196" t="s">
        <v>375</v>
      </c>
      <c r="F168" s="197" t="s">
        <v>376</v>
      </c>
      <c r="G168" s="198" t="s">
        <v>271</v>
      </c>
      <c r="H168" s="199">
        <v>22.283999999999999</v>
      </c>
      <c r="I168" s="200"/>
      <c r="J168" s="201">
        <f>ROUND(I168*H168,2)</f>
        <v>0</v>
      </c>
      <c r="K168" s="197" t="s">
        <v>257</v>
      </c>
      <c r="L168" s="61"/>
      <c r="M168" s="202" t="s">
        <v>21</v>
      </c>
      <c r="N168" s="203" t="s">
        <v>43</v>
      </c>
      <c r="O168" s="42"/>
      <c r="P168" s="204">
        <f>O168*H168</f>
        <v>0</v>
      </c>
      <c r="Q168" s="204">
        <v>4.9399999999999999E-3</v>
      </c>
      <c r="R168" s="204">
        <f>Q168*H168</f>
        <v>0.11008295999999999</v>
      </c>
      <c r="S168" s="204">
        <v>0</v>
      </c>
      <c r="T168" s="205">
        <f>S168*H168</f>
        <v>0</v>
      </c>
      <c r="AR168" s="24" t="s">
        <v>258</v>
      </c>
      <c r="AT168" s="24" t="s">
        <v>253</v>
      </c>
      <c r="AU168" s="24" t="s">
        <v>94</v>
      </c>
      <c r="AY168" s="24" t="s">
        <v>250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24" t="s">
        <v>94</v>
      </c>
      <c r="BK168" s="206">
        <f>ROUND(I168*H168,2)</f>
        <v>0</v>
      </c>
      <c r="BL168" s="24" t="s">
        <v>258</v>
      </c>
      <c r="BM168" s="24" t="s">
        <v>377</v>
      </c>
    </row>
    <row r="169" spans="2:65" s="11" customFormat="1">
      <c r="B169" s="207"/>
      <c r="C169" s="208"/>
      <c r="D169" s="209" t="s">
        <v>260</v>
      </c>
      <c r="E169" s="210" t="s">
        <v>21</v>
      </c>
      <c r="F169" s="211" t="s">
        <v>378</v>
      </c>
      <c r="G169" s="208"/>
      <c r="H169" s="212">
        <v>22.283999999999999</v>
      </c>
      <c r="I169" s="213"/>
      <c r="J169" s="208"/>
      <c r="K169" s="208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260</v>
      </c>
      <c r="AU169" s="218" t="s">
        <v>94</v>
      </c>
      <c r="AV169" s="11" t="s">
        <v>94</v>
      </c>
      <c r="AW169" s="11" t="s">
        <v>35</v>
      </c>
      <c r="AX169" s="11" t="s">
        <v>71</v>
      </c>
      <c r="AY169" s="218" t="s">
        <v>250</v>
      </c>
    </row>
    <row r="170" spans="2:65" s="12" customFormat="1">
      <c r="B170" s="219"/>
      <c r="C170" s="220"/>
      <c r="D170" s="221" t="s">
        <v>260</v>
      </c>
      <c r="E170" s="222" t="s">
        <v>21</v>
      </c>
      <c r="F170" s="223" t="s">
        <v>263</v>
      </c>
      <c r="G170" s="220"/>
      <c r="H170" s="224">
        <v>22.283999999999999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260</v>
      </c>
      <c r="AU170" s="230" t="s">
        <v>94</v>
      </c>
      <c r="AV170" s="12" t="s">
        <v>251</v>
      </c>
      <c r="AW170" s="12" t="s">
        <v>35</v>
      </c>
      <c r="AX170" s="12" t="s">
        <v>79</v>
      </c>
      <c r="AY170" s="230" t="s">
        <v>250</v>
      </c>
    </row>
    <row r="171" spans="2:65" s="1" customFormat="1" ht="22.5" customHeight="1">
      <c r="B171" s="41"/>
      <c r="C171" s="195" t="s">
        <v>379</v>
      </c>
      <c r="D171" s="195" t="s">
        <v>253</v>
      </c>
      <c r="E171" s="196" t="s">
        <v>380</v>
      </c>
      <c r="F171" s="197" t="s">
        <v>381</v>
      </c>
      <c r="G171" s="198" t="s">
        <v>271</v>
      </c>
      <c r="H171" s="199">
        <v>22.283999999999999</v>
      </c>
      <c r="I171" s="200"/>
      <c r="J171" s="201">
        <f>ROUND(I171*H171,2)</f>
        <v>0</v>
      </c>
      <c r="K171" s="197" t="s">
        <v>257</v>
      </c>
      <c r="L171" s="61"/>
      <c r="M171" s="202" t="s">
        <v>21</v>
      </c>
      <c r="N171" s="203" t="s">
        <v>43</v>
      </c>
      <c r="O171" s="42"/>
      <c r="P171" s="204">
        <f>O171*H171</f>
        <v>0</v>
      </c>
      <c r="Q171" s="204">
        <v>2.5999999999999998E-4</v>
      </c>
      <c r="R171" s="204">
        <f>Q171*H171</f>
        <v>5.7938399999999989E-3</v>
      </c>
      <c r="S171" s="204">
        <v>0</v>
      </c>
      <c r="T171" s="205">
        <f>S171*H171</f>
        <v>0</v>
      </c>
      <c r="AR171" s="24" t="s">
        <v>258</v>
      </c>
      <c r="AT171" s="24" t="s">
        <v>253</v>
      </c>
      <c r="AU171" s="24" t="s">
        <v>94</v>
      </c>
      <c r="AY171" s="24" t="s">
        <v>250</v>
      </c>
      <c r="BE171" s="206">
        <f>IF(N171="základní",J171,0)</f>
        <v>0</v>
      </c>
      <c r="BF171" s="206">
        <f>IF(N171="snížená",J171,0)</f>
        <v>0</v>
      </c>
      <c r="BG171" s="206">
        <f>IF(N171="zákl. přenesená",J171,0)</f>
        <v>0</v>
      </c>
      <c r="BH171" s="206">
        <f>IF(N171="sníž. přenesená",J171,0)</f>
        <v>0</v>
      </c>
      <c r="BI171" s="206">
        <f>IF(N171="nulová",J171,0)</f>
        <v>0</v>
      </c>
      <c r="BJ171" s="24" t="s">
        <v>94</v>
      </c>
      <c r="BK171" s="206">
        <f>ROUND(I171*H171,2)</f>
        <v>0</v>
      </c>
      <c r="BL171" s="24" t="s">
        <v>258</v>
      </c>
      <c r="BM171" s="24" t="s">
        <v>382</v>
      </c>
    </row>
    <row r="172" spans="2:65" s="11" customFormat="1">
      <c r="B172" s="207"/>
      <c r="C172" s="208"/>
      <c r="D172" s="209" t="s">
        <v>260</v>
      </c>
      <c r="E172" s="210" t="s">
        <v>21</v>
      </c>
      <c r="F172" s="211" t="s">
        <v>378</v>
      </c>
      <c r="G172" s="208"/>
      <c r="H172" s="212">
        <v>22.283999999999999</v>
      </c>
      <c r="I172" s="213"/>
      <c r="J172" s="208"/>
      <c r="K172" s="208"/>
      <c r="L172" s="214"/>
      <c r="M172" s="215"/>
      <c r="N172" s="216"/>
      <c r="O172" s="216"/>
      <c r="P172" s="216"/>
      <c r="Q172" s="216"/>
      <c r="R172" s="216"/>
      <c r="S172" s="216"/>
      <c r="T172" s="217"/>
      <c r="AT172" s="218" t="s">
        <v>260</v>
      </c>
      <c r="AU172" s="218" t="s">
        <v>94</v>
      </c>
      <c r="AV172" s="11" t="s">
        <v>94</v>
      </c>
      <c r="AW172" s="11" t="s">
        <v>35</v>
      </c>
      <c r="AX172" s="11" t="s">
        <v>71</v>
      </c>
      <c r="AY172" s="218" t="s">
        <v>250</v>
      </c>
    </row>
    <row r="173" spans="2:65" s="12" customFormat="1">
      <c r="B173" s="219"/>
      <c r="C173" s="220"/>
      <c r="D173" s="221" t="s">
        <v>260</v>
      </c>
      <c r="E173" s="222" t="s">
        <v>21</v>
      </c>
      <c r="F173" s="223" t="s">
        <v>263</v>
      </c>
      <c r="G173" s="220"/>
      <c r="H173" s="224">
        <v>22.283999999999999</v>
      </c>
      <c r="I173" s="225"/>
      <c r="J173" s="220"/>
      <c r="K173" s="220"/>
      <c r="L173" s="226"/>
      <c r="M173" s="227"/>
      <c r="N173" s="228"/>
      <c r="O173" s="228"/>
      <c r="P173" s="228"/>
      <c r="Q173" s="228"/>
      <c r="R173" s="228"/>
      <c r="S173" s="228"/>
      <c r="T173" s="229"/>
      <c r="AT173" s="230" t="s">
        <v>260</v>
      </c>
      <c r="AU173" s="230" t="s">
        <v>94</v>
      </c>
      <c r="AV173" s="12" t="s">
        <v>251</v>
      </c>
      <c r="AW173" s="12" t="s">
        <v>35</v>
      </c>
      <c r="AX173" s="12" t="s">
        <v>79</v>
      </c>
      <c r="AY173" s="230" t="s">
        <v>250</v>
      </c>
    </row>
    <row r="174" spans="2:65" s="1" customFormat="1" ht="22.5" customHeight="1">
      <c r="B174" s="41"/>
      <c r="C174" s="195" t="s">
        <v>383</v>
      </c>
      <c r="D174" s="195" t="s">
        <v>253</v>
      </c>
      <c r="E174" s="196" t="s">
        <v>384</v>
      </c>
      <c r="F174" s="197" t="s">
        <v>385</v>
      </c>
      <c r="G174" s="198" t="s">
        <v>271</v>
      </c>
      <c r="H174" s="199">
        <v>37.505000000000003</v>
      </c>
      <c r="I174" s="200"/>
      <c r="J174" s="201">
        <f>ROUND(I174*H174,2)</f>
        <v>0</v>
      </c>
      <c r="K174" s="197" t="s">
        <v>257</v>
      </c>
      <c r="L174" s="61"/>
      <c r="M174" s="202" t="s">
        <v>21</v>
      </c>
      <c r="N174" s="203" t="s">
        <v>43</v>
      </c>
      <c r="O174" s="42"/>
      <c r="P174" s="204">
        <f>O174*H174</f>
        <v>0</v>
      </c>
      <c r="Q174" s="204">
        <v>2.6200000000000001E-2</v>
      </c>
      <c r="R174" s="204">
        <f>Q174*H174</f>
        <v>0.98263100000000014</v>
      </c>
      <c r="S174" s="204">
        <v>0</v>
      </c>
      <c r="T174" s="205">
        <f>S174*H174</f>
        <v>0</v>
      </c>
      <c r="AR174" s="24" t="s">
        <v>258</v>
      </c>
      <c r="AT174" s="24" t="s">
        <v>253</v>
      </c>
      <c r="AU174" s="24" t="s">
        <v>94</v>
      </c>
      <c r="AY174" s="24" t="s">
        <v>250</v>
      </c>
      <c r="BE174" s="206">
        <f>IF(N174="základní",J174,0)</f>
        <v>0</v>
      </c>
      <c r="BF174" s="206">
        <f>IF(N174="snížená",J174,0)</f>
        <v>0</v>
      </c>
      <c r="BG174" s="206">
        <f>IF(N174="zákl. přenesená",J174,0)</f>
        <v>0</v>
      </c>
      <c r="BH174" s="206">
        <f>IF(N174="sníž. přenesená",J174,0)</f>
        <v>0</v>
      </c>
      <c r="BI174" s="206">
        <f>IF(N174="nulová",J174,0)</f>
        <v>0</v>
      </c>
      <c r="BJ174" s="24" t="s">
        <v>94</v>
      </c>
      <c r="BK174" s="206">
        <f>ROUND(I174*H174,2)</f>
        <v>0</v>
      </c>
      <c r="BL174" s="24" t="s">
        <v>258</v>
      </c>
      <c r="BM174" s="24" t="s">
        <v>386</v>
      </c>
    </row>
    <row r="175" spans="2:65" s="11" customFormat="1">
      <c r="B175" s="207"/>
      <c r="C175" s="208"/>
      <c r="D175" s="221" t="s">
        <v>260</v>
      </c>
      <c r="E175" s="231" t="s">
        <v>21</v>
      </c>
      <c r="F175" s="232" t="s">
        <v>98</v>
      </c>
      <c r="G175" s="208"/>
      <c r="H175" s="233">
        <v>37.505000000000003</v>
      </c>
      <c r="I175" s="213"/>
      <c r="J175" s="208"/>
      <c r="K175" s="208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260</v>
      </c>
      <c r="AU175" s="218" t="s">
        <v>94</v>
      </c>
      <c r="AV175" s="11" t="s">
        <v>94</v>
      </c>
      <c r="AW175" s="11" t="s">
        <v>35</v>
      </c>
      <c r="AX175" s="11" t="s">
        <v>79</v>
      </c>
      <c r="AY175" s="218" t="s">
        <v>250</v>
      </c>
    </row>
    <row r="176" spans="2:65" s="1" customFormat="1" ht="22.5" customHeight="1">
      <c r="B176" s="41"/>
      <c r="C176" s="195" t="s">
        <v>387</v>
      </c>
      <c r="D176" s="195" t="s">
        <v>253</v>
      </c>
      <c r="E176" s="196" t="s">
        <v>388</v>
      </c>
      <c r="F176" s="197" t="s">
        <v>389</v>
      </c>
      <c r="G176" s="198" t="s">
        <v>271</v>
      </c>
      <c r="H176" s="199">
        <v>11.77</v>
      </c>
      <c r="I176" s="200"/>
      <c r="J176" s="201">
        <f>ROUND(I176*H176,2)</f>
        <v>0</v>
      </c>
      <c r="K176" s="197" t="s">
        <v>257</v>
      </c>
      <c r="L176" s="61"/>
      <c r="M176" s="202" t="s">
        <v>21</v>
      </c>
      <c r="N176" s="203" t="s">
        <v>43</v>
      </c>
      <c r="O176" s="42"/>
      <c r="P176" s="204">
        <f>O176*H176</f>
        <v>0</v>
      </c>
      <c r="Q176" s="204">
        <v>1.7000000000000001E-2</v>
      </c>
      <c r="R176" s="204">
        <f>Q176*H176</f>
        <v>0.20009000000000002</v>
      </c>
      <c r="S176" s="204">
        <v>0</v>
      </c>
      <c r="T176" s="205">
        <f>S176*H176</f>
        <v>0</v>
      </c>
      <c r="AR176" s="24" t="s">
        <v>258</v>
      </c>
      <c r="AT176" s="24" t="s">
        <v>253</v>
      </c>
      <c r="AU176" s="24" t="s">
        <v>94</v>
      </c>
      <c r="AY176" s="24" t="s">
        <v>250</v>
      </c>
      <c r="BE176" s="206">
        <f>IF(N176="základní",J176,0)</f>
        <v>0</v>
      </c>
      <c r="BF176" s="206">
        <f>IF(N176="snížená",J176,0)</f>
        <v>0</v>
      </c>
      <c r="BG176" s="206">
        <f>IF(N176="zákl. přenesená",J176,0)</f>
        <v>0</v>
      </c>
      <c r="BH176" s="206">
        <f>IF(N176="sníž. přenesená",J176,0)</f>
        <v>0</v>
      </c>
      <c r="BI176" s="206">
        <f>IF(N176="nulová",J176,0)</f>
        <v>0</v>
      </c>
      <c r="BJ176" s="24" t="s">
        <v>94</v>
      </c>
      <c r="BK176" s="206">
        <f>ROUND(I176*H176,2)</f>
        <v>0</v>
      </c>
      <c r="BL176" s="24" t="s">
        <v>258</v>
      </c>
      <c r="BM176" s="24" t="s">
        <v>390</v>
      </c>
    </row>
    <row r="177" spans="2:65" s="11" customFormat="1">
      <c r="B177" s="207"/>
      <c r="C177" s="208"/>
      <c r="D177" s="209" t="s">
        <v>260</v>
      </c>
      <c r="E177" s="210" t="s">
        <v>21</v>
      </c>
      <c r="F177" s="211" t="s">
        <v>391</v>
      </c>
      <c r="G177" s="208"/>
      <c r="H177" s="212">
        <v>17.158000000000001</v>
      </c>
      <c r="I177" s="213"/>
      <c r="J177" s="208"/>
      <c r="K177" s="208"/>
      <c r="L177" s="214"/>
      <c r="M177" s="215"/>
      <c r="N177" s="216"/>
      <c r="O177" s="216"/>
      <c r="P177" s="216"/>
      <c r="Q177" s="216"/>
      <c r="R177" s="216"/>
      <c r="S177" s="216"/>
      <c r="T177" s="217"/>
      <c r="AT177" s="218" t="s">
        <v>260</v>
      </c>
      <c r="AU177" s="218" t="s">
        <v>94</v>
      </c>
      <c r="AV177" s="11" t="s">
        <v>94</v>
      </c>
      <c r="AW177" s="11" t="s">
        <v>35</v>
      </c>
      <c r="AX177" s="11" t="s">
        <v>71</v>
      </c>
      <c r="AY177" s="218" t="s">
        <v>250</v>
      </c>
    </row>
    <row r="178" spans="2:65" s="11" customFormat="1">
      <c r="B178" s="207"/>
      <c r="C178" s="208"/>
      <c r="D178" s="209" t="s">
        <v>260</v>
      </c>
      <c r="E178" s="210" t="s">
        <v>21</v>
      </c>
      <c r="F178" s="211" t="s">
        <v>392</v>
      </c>
      <c r="G178" s="208"/>
      <c r="H178" s="212">
        <v>-5.3879999999999999</v>
      </c>
      <c r="I178" s="213"/>
      <c r="J178" s="208"/>
      <c r="K178" s="208"/>
      <c r="L178" s="214"/>
      <c r="M178" s="215"/>
      <c r="N178" s="216"/>
      <c r="O178" s="216"/>
      <c r="P178" s="216"/>
      <c r="Q178" s="216"/>
      <c r="R178" s="216"/>
      <c r="S178" s="216"/>
      <c r="T178" s="217"/>
      <c r="AT178" s="218" t="s">
        <v>260</v>
      </c>
      <c r="AU178" s="218" t="s">
        <v>94</v>
      </c>
      <c r="AV178" s="11" t="s">
        <v>94</v>
      </c>
      <c r="AW178" s="11" t="s">
        <v>35</v>
      </c>
      <c r="AX178" s="11" t="s">
        <v>71</v>
      </c>
      <c r="AY178" s="218" t="s">
        <v>250</v>
      </c>
    </row>
    <row r="179" spans="2:65" s="12" customFormat="1">
      <c r="B179" s="219"/>
      <c r="C179" s="220"/>
      <c r="D179" s="221" t="s">
        <v>260</v>
      </c>
      <c r="E179" s="222" t="s">
        <v>116</v>
      </c>
      <c r="F179" s="223" t="s">
        <v>263</v>
      </c>
      <c r="G179" s="220"/>
      <c r="H179" s="224">
        <v>11.77</v>
      </c>
      <c r="I179" s="225"/>
      <c r="J179" s="220"/>
      <c r="K179" s="220"/>
      <c r="L179" s="226"/>
      <c r="M179" s="227"/>
      <c r="N179" s="228"/>
      <c r="O179" s="228"/>
      <c r="P179" s="228"/>
      <c r="Q179" s="228"/>
      <c r="R179" s="228"/>
      <c r="S179" s="228"/>
      <c r="T179" s="229"/>
      <c r="AT179" s="230" t="s">
        <v>260</v>
      </c>
      <c r="AU179" s="230" t="s">
        <v>94</v>
      </c>
      <c r="AV179" s="12" t="s">
        <v>251</v>
      </c>
      <c r="AW179" s="12" t="s">
        <v>35</v>
      </c>
      <c r="AX179" s="12" t="s">
        <v>79</v>
      </c>
      <c r="AY179" s="230" t="s">
        <v>250</v>
      </c>
    </row>
    <row r="180" spans="2:65" s="1" customFormat="1" ht="31.5" customHeight="1">
      <c r="B180" s="41"/>
      <c r="C180" s="195" t="s">
        <v>393</v>
      </c>
      <c r="D180" s="195" t="s">
        <v>253</v>
      </c>
      <c r="E180" s="196" t="s">
        <v>394</v>
      </c>
      <c r="F180" s="197" t="s">
        <v>395</v>
      </c>
      <c r="G180" s="198" t="s">
        <v>271</v>
      </c>
      <c r="H180" s="199">
        <v>98.959000000000003</v>
      </c>
      <c r="I180" s="200"/>
      <c r="J180" s="201">
        <f>ROUND(I180*H180,2)</f>
        <v>0</v>
      </c>
      <c r="K180" s="197" t="s">
        <v>257</v>
      </c>
      <c r="L180" s="61"/>
      <c r="M180" s="202" t="s">
        <v>21</v>
      </c>
      <c r="N180" s="203" t="s">
        <v>43</v>
      </c>
      <c r="O180" s="42"/>
      <c r="P180" s="204">
        <f>O180*H180</f>
        <v>0</v>
      </c>
      <c r="Q180" s="204">
        <v>2.1000000000000001E-2</v>
      </c>
      <c r="R180" s="204">
        <f>Q180*H180</f>
        <v>2.0781390000000002</v>
      </c>
      <c r="S180" s="204">
        <v>0</v>
      </c>
      <c r="T180" s="205">
        <f>S180*H180</f>
        <v>0</v>
      </c>
      <c r="AR180" s="24" t="s">
        <v>258</v>
      </c>
      <c r="AT180" s="24" t="s">
        <v>253</v>
      </c>
      <c r="AU180" s="24" t="s">
        <v>94</v>
      </c>
      <c r="AY180" s="24" t="s">
        <v>250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24" t="s">
        <v>94</v>
      </c>
      <c r="BK180" s="206">
        <f>ROUND(I180*H180,2)</f>
        <v>0</v>
      </c>
      <c r="BL180" s="24" t="s">
        <v>258</v>
      </c>
      <c r="BM180" s="24" t="s">
        <v>396</v>
      </c>
    </row>
    <row r="181" spans="2:65" s="11" customFormat="1">
      <c r="B181" s="207"/>
      <c r="C181" s="208"/>
      <c r="D181" s="221" t="s">
        <v>260</v>
      </c>
      <c r="E181" s="231" t="s">
        <v>21</v>
      </c>
      <c r="F181" s="232" t="s">
        <v>95</v>
      </c>
      <c r="G181" s="208"/>
      <c r="H181" s="233">
        <v>98.959000000000003</v>
      </c>
      <c r="I181" s="213"/>
      <c r="J181" s="208"/>
      <c r="K181" s="208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260</v>
      </c>
      <c r="AU181" s="218" t="s">
        <v>94</v>
      </c>
      <c r="AV181" s="11" t="s">
        <v>94</v>
      </c>
      <c r="AW181" s="11" t="s">
        <v>35</v>
      </c>
      <c r="AX181" s="11" t="s">
        <v>79</v>
      </c>
      <c r="AY181" s="218" t="s">
        <v>250</v>
      </c>
    </row>
    <row r="182" spans="2:65" s="1" customFormat="1" ht="22.5" customHeight="1">
      <c r="B182" s="41"/>
      <c r="C182" s="195" t="s">
        <v>397</v>
      </c>
      <c r="D182" s="195" t="s">
        <v>253</v>
      </c>
      <c r="E182" s="196" t="s">
        <v>398</v>
      </c>
      <c r="F182" s="197" t="s">
        <v>399</v>
      </c>
      <c r="G182" s="198" t="s">
        <v>271</v>
      </c>
      <c r="H182" s="199">
        <v>197.91800000000001</v>
      </c>
      <c r="I182" s="200"/>
      <c r="J182" s="201">
        <f>ROUND(I182*H182,2)</f>
        <v>0</v>
      </c>
      <c r="K182" s="197" t="s">
        <v>257</v>
      </c>
      <c r="L182" s="61"/>
      <c r="M182" s="202" t="s">
        <v>21</v>
      </c>
      <c r="N182" s="203" t="s">
        <v>43</v>
      </c>
      <c r="O182" s="42"/>
      <c r="P182" s="204">
        <f>O182*H182</f>
        <v>0</v>
      </c>
      <c r="Q182" s="204">
        <v>1.0500000000000001E-2</v>
      </c>
      <c r="R182" s="204">
        <f>Q182*H182</f>
        <v>2.0781390000000002</v>
      </c>
      <c r="S182" s="204">
        <v>0</v>
      </c>
      <c r="T182" s="205">
        <f>S182*H182</f>
        <v>0</v>
      </c>
      <c r="AR182" s="24" t="s">
        <v>258</v>
      </c>
      <c r="AT182" s="24" t="s">
        <v>253</v>
      </c>
      <c r="AU182" s="24" t="s">
        <v>94</v>
      </c>
      <c r="AY182" s="24" t="s">
        <v>250</v>
      </c>
      <c r="BE182" s="206">
        <f>IF(N182="základní",J182,0)</f>
        <v>0</v>
      </c>
      <c r="BF182" s="206">
        <f>IF(N182="snížená",J182,0)</f>
        <v>0</v>
      </c>
      <c r="BG182" s="206">
        <f>IF(N182="zákl. přenesená",J182,0)</f>
        <v>0</v>
      </c>
      <c r="BH182" s="206">
        <f>IF(N182="sníž. přenesená",J182,0)</f>
        <v>0</v>
      </c>
      <c r="BI182" s="206">
        <f>IF(N182="nulová",J182,0)</f>
        <v>0</v>
      </c>
      <c r="BJ182" s="24" t="s">
        <v>94</v>
      </c>
      <c r="BK182" s="206">
        <f>ROUND(I182*H182,2)</f>
        <v>0</v>
      </c>
      <c r="BL182" s="24" t="s">
        <v>258</v>
      </c>
      <c r="BM182" s="24" t="s">
        <v>400</v>
      </c>
    </row>
    <row r="183" spans="2:65" s="11" customFormat="1">
      <c r="B183" s="207"/>
      <c r="C183" s="208"/>
      <c r="D183" s="221" t="s">
        <v>260</v>
      </c>
      <c r="E183" s="231" t="s">
        <v>21</v>
      </c>
      <c r="F183" s="232" t="s">
        <v>401</v>
      </c>
      <c r="G183" s="208"/>
      <c r="H183" s="233">
        <v>197.91800000000001</v>
      </c>
      <c r="I183" s="213"/>
      <c r="J183" s="208"/>
      <c r="K183" s="208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260</v>
      </c>
      <c r="AU183" s="218" t="s">
        <v>94</v>
      </c>
      <c r="AV183" s="11" t="s">
        <v>94</v>
      </c>
      <c r="AW183" s="11" t="s">
        <v>35</v>
      </c>
      <c r="AX183" s="11" t="s">
        <v>79</v>
      </c>
      <c r="AY183" s="218" t="s">
        <v>250</v>
      </c>
    </row>
    <row r="184" spans="2:65" s="1" customFormat="1" ht="22.5" customHeight="1">
      <c r="B184" s="41"/>
      <c r="C184" s="195" t="s">
        <v>402</v>
      </c>
      <c r="D184" s="195" t="s">
        <v>253</v>
      </c>
      <c r="E184" s="196" t="s">
        <v>403</v>
      </c>
      <c r="F184" s="197" t="s">
        <v>404</v>
      </c>
      <c r="G184" s="198" t="s">
        <v>271</v>
      </c>
      <c r="H184" s="199">
        <v>1.1559999999999999</v>
      </c>
      <c r="I184" s="200"/>
      <c r="J184" s="201">
        <f>ROUND(I184*H184,2)</f>
        <v>0</v>
      </c>
      <c r="K184" s="197" t="s">
        <v>257</v>
      </c>
      <c r="L184" s="61"/>
      <c r="M184" s="202" t="s">
        <v>21</v>
      </c>
      <c r="N184" s="203" t="s">
        <v>43</v>
      </c>
      <c r="O184" s="42"/>
      <c r="P184" s="204">
        <f>O184*H184</f>
        <v>0</v>
      </c>
      <c r="Q184" s="204">
        <v>8.4999999999999995E-4</v>
      </c>
      <c r="R184" s="204">
        <f>Q184*H184</f>
        <v>9.8259999999999992E-4</v>
      </c>
      <c r="S184" s="204">
        <v>0</v>
      </c>
      <c r="T184" s="205">
        <f>S184*H184</f>
        <v>0</v>
      </c>
      <c r="AR184" s="24" t="s">
        <v>258</v>
      </c>
      <c r="AT184" s="24" t="s">
        <v>253</v>
      </c>
      <c r="AU184" s="24" t="s">
        <v>94</v>
      </c>
      <c r="AY184" s="24" t="s">
        <v>250</v>
      </c>
      <c r="BE184" s="206">
        <f>IF(N184="základní",J184,0)</f>
        <v>0</v>
      </c>
      <c r="BF184" s="206">
        <f>IF(N184="snížená",J184,0)</f>
        <v>0</v>
      </c>
      <c r="BG184" s="206">
        <f>IF(N184="zákl. přenesená",J184,0)</f>
        <v>0</v>
      </c>
      <c r="BH184" s="206">
        <f>IF(N184="sníž. přenesená",J184,0)</f>
        <v>0</v>
      </c>
      <c r="BI184" s="206">
        <f>IF(N184="nulová",J184,0)</f>
        <v>0</v>
      </c>
      <c r="BJ184" s="24" t="s">
        <v>94</v>
      </c>
      <c r="BK184" s="206">
        <f>ROUND(I184*H184,2)</f>
        <v>0</v>
      </c>
      <c r="BL184" s="24" t="s">
        <v>258</v>
      </c>
      <c r="BM184" s="24" t="s">
        <v>405</v>
      </c>
    </row>
    <row r="185" spans="2:65" s="11" customFormat="1">
      <c r="B185" s="207"/>
      <c r="C185" s="208"/>
      <c r="D185" s="209" t="s">
        <v>260</v>
      </c>
      <c r="E185" s="210" t="s">
        <v>21</v>
      </c>
      <c r="F185" s="211" t="s">
        <v>406</v>
      </c>
      <c r="G185" s="208"/>
      <c r="H185" s="212">
        <v>0.63100000000000001</v>
      </c>
      <c r="I185" s="213"/>
      <c r="J185" s="208"/>
      <c r="K185" s="208"/>
      <c r="L185" s="214"/>
      <c r="M185" s="215"/>
      <c r="N185" s="216"/>
      <c r="O185" s="216"/>
      <c r="P185" s="216"/>
      <c r="Q185" s="216"/>
      <c r="R185" s="216"/>
      <c r="S185" s="216"/>
      <c r="T185" s="217"/>
      <c r="AT185" s="218" t="s">
        <v>260</v>
      </c>
      <c r="AU185" s="218" t="s">
        <v>94</v>
      </c>
      <c r="AV185" s="11" t="s">
        <v>94</v>
      </c>
      <c r="AW185" s="11" t="s">
        <v>35</v>
      </c>
      <c r="AX185" s="11" t="s">
        <v>71</v>
      </c>
      <c r="AY185" s="218" t="s">
        <v>250</v>
      </c>
    </row>
    <row r="186" spans="2:65" s="11" customFormat="1">
      <c r="B186" s="207"/>
      <c r="C186" s="208"/>
      <c r="D186" s="209" t="s">
        <v>260</v>
      </c>
      <c r="E186" s="210" t="s">
        <v>21</v>
      </c>
      <c r="F186" s="211" t="s">
        <v>407</v>
      </c>
      <c r="G186" s="208"/>
      <c r="H186" s="212">
        <v>0.52500000000000002</v>
      </c>
      <c r="I186" s="213"/>
      <c r="J186" s="208"/>
      <c r="K186" s="208"/>
      <c r="L186" s="214"/>
      <c r="M186" s="215"/>
      <c r="N186" s="216"/>
      <c r="O186" s="216"/>
      <c r="P186" s="216"/>
      <c r="Q186" s="216"/>
      <c r="R186" s="216"/>
      <c r="S186" s="216"/>
      <c r="T186" s="217"/>
      <c r="AT186" s="218" t="s">
        <v>260</v>
      </c>
      <c r="AU186" s="218" t="s">
        <v>94</v>
      </c>
      <c r="AV186" s="11" t="s">
        <v>94</v>
      </c>
      <c r="AW186" s="11" t="s">
        <v>35</v>
      </c>
      <c r="AX186" s="11" t="s">
        <v>71</v>
      </c>
      <c r="AY186" s="218" t="s">
        <v>250</v>
      </c>
    </row>
    <row r="187" spans="2:65" s="12" customFormat="1">
      <c r="B187" s="219"/>
      <c r="C187" s="220"/>
      <c r="D187" s="221" t="s">
        <v>260</v>
      </c>
      <c r="E187" s="222" t="s">
        <v>21</v>
      </c>
      <c r="F187" s="223" t="s">
        <v>263</v>
      </c>
      <c r="G187" s="220"/>
      <c r="H187" s="224">
        <v>1.1559999999999999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260</v>
      </c>
      <c r="AU187" s="230" t="s">
        <v>94</v>
      </c>
      <c r="AV187" s="12" t="s">
        <v>251</v>
      </c>
      <c r="AW187" s="12" t="s">
        <v>35</v>
      </c>
      <c r="AX187" s="12" t="s">
        <v>79</v>
      </c>
      <c r="AY187" s="230" t="s">
        <v>250</v>
      </c>
    </row>
    <row r="188" spans="2:65" s="1" customFormat="1" ht="22.5" customHeight="1">
      <c r="B188" s="41"/>
      <c r="C188" s="195" t="s">
        <v>408</v>
      </c>
      <c r="D188" s="195" t="s">
        <v>253</v>
      </c>
      <c r="E188" s="196" t="s">
        <v>409</v>
      </c>
      <c r="F188" s="197" t="s">
        <v>410</v>
      </c>
      <c r="G188" s="198" t="s">
        <v>356</v>
      </c>
      <c r="H188" s="199">
        <v>2.4</v>
      </c>
      <c r="I188" s="200"/>
      <c r="J188" s="201">
        <f>ROUND(I188*H188,2)</f>
        <v>0</v>
      </c>
      <c r="K188" s="197" t="s">
        <v>411</v>
      </c>
      <c r="L188" s="61"/>
      <c r="M188" s="202" t="s">
        <v>21</v>
      </c>
      <c r="N188" s="203" t="s">
        <v>43</v>
      </c>
      <c r="O188" s="42"/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AR188" s="24" t="s">
        <v>258</v>
      </c>
      <c r="AT188" s="24" t="s">
        <v>253</v>
      </c>
      <c r="AU188" s="24" t="s">
        <v>94</v>
      </c>
      <c r="AY188" s="24" t="s">
        <v>250</v>
      </c>
      <c r="BE188" s="206">
        <f>IF(N188="základní",J188,0)</f>
        <v>0</v>
      </c>
      <c r="BF188" s="206">
        <f>IF(N188="snížená",J188,0)</f>
        <v>0</v>
      </c>
      <c r="BG188" s="206">
        <f>IF(N188="zákl. přenesená",J188,0)</f>
        <v>0</v>
      </c>
      <c r="BH188" s="206">
        <f>IF(N188="sníž. přenesená",J188,0)</f>
        <v>0</v>
      </c>
      <c r="BI188" s="206">
        <f>IF(N188="nulová",J188,0)</f>
        <v>0</v>
      </c>
      <c r="BJ188" s="24" t="s">
        <v>94</v>
      </c>
      <c r="BK188" s="206">
        <f>ROUND(I188*H188,2)</f>
        <v>0</v>
      </c>
      <c r="BL188" s="24" t="s">
        <v>258</v>
      </c>
      <c r="BM188" s="24" t="s">
        <v>412</v>
      </c>
    </row>
    <row r="189" spans="2:65" s="11" customFormat="1">
      <c r="B189" s="207"/>
      <c r="C189" s="208"/>
      <c r="D189" s="209" t="s">
        <v>260</v>
      </c>
      <c r="E189" s="210" t="s">
        <v>21</v>
      </c>
      <c r="F189" s="211" t="s">
        <v>413</v>
      </c>
      <c r="G189" s="208"/>
      <c r="H189" s="212">
        <v>2.4</v>
      </c>
      <c r="I189" s="213"/>
      <c r="J189" s="208"/>
      <c r="K189" s="208"/>
      <c r="L189" s="214"/>
      <c r="M189" s="215"/>
      <c r="N189" s="216"/>
      <c r="O189" s="216"/>
      <c r="P189" s="216"/>
      <c r="Q189" s="216"/>
      <c r="R189" s="216"/>
      <c r="S189" s="216"/>
      <c r="T189" s="217"/>
      <c r="AT189" s="218" t="s">
        <v>260</v>
      </c>
      <c r="AU189" s="218" t="s">
        <v>94</v>
      </c>
      <c r="AV189" s="11" t="s">
        <v>94</v>
      </c>
      <c r="AW189" s="11" t="s">
        <v>35</v>
      </c>
      <c r="AX189" s="11" t="s">
        <v>71</v>
      </c>
      <c r="AY189" s="218" t="s">
        <v>250</v>
      </c>
    </row>
    <row r="190" spans="2:65" s="12" customFormat="1">
      <c r="B190" s="219"/>
      <c r="C190" s="220"/>
      <c r="D190" s="221" t="s">
        <v>260</v>
      </c>
      <c r="E190" s="222" t="s">
        <v>144</v>
      </c>
      <c r="F190" s="223" t="s">
        <v>263</v>
      </c>
      <c r="G190" s="220"/>
      <c r="H190" s="224">
        <v>2.4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260</v>
      </c>
      <c r="AU190" s="230" t="s">
        <v>94</v>
      </c>
      <c r="AV190" s="12" t="s">
        <v>251</v>
      </c>
      <c r="AW190" s="12" t="s">
        <v>35</v>
      </c>
      <c r="AX190" s="12" t="s">
        <v>79</v>
      </c>
      <c r="AY190" s="230" t="s">
        <v>250</v>
      </c>
    </row>
    <row r="191" spans="2:65" s="1" customFormat="1" ht="22.5" customHeight="1">
      <c r="B191" s="41"/>
      <c r="C191" s="234" t="s">
        <v>414</v>
      </c>
      <c r="D191" s="234" t="s">
        <v>304</v>
      </c>
      <c r="E191" s="235" t="s">
        <v>415</v>
      </c>
      <c r="F191" s="236" t="s">
        <v>416</v>
      </c>
      <c r="G191" s="237" t="s">
        <v>356</v>
      </c>
      <c r="H191" s="238">
        <v>2.52</v>
      </c>
      <c r="I191" s="239"/>
      <c r="J191" s="240">
        <f>ROUND(I191*H191,2)</f>
        <v>0</v>
      </c>
      <c r="K191" s="236" t="s">
        <v>411</v>
      </c>
      <c r="L191" s="241"/>
      <c r="M191" s="242" t="s">
        <v>21</v>
      </c>
      <c r="N191" s="243" t="s">
        <v>43</v>
      </c>
      <c r="O191" s="42"/>
      <c r="P191" s="204">
        <f>O191*H191</f>
        <v>0</v>
      </c>
      <c r="Q191" s="204">
        <v>3.0000000000000001E-5</v>
      </c>
      <c r="R191" s="204">
        <f>Q191*H191</f>
        <v>7.5600000000000008E-5</v>
      </c>
      <c r="S191" s="204">
        <v>0</v>
      </c>
      <c r="T191" s="205">
        <f>S191*H191</f>
        <v>0</v>
      </c>
      <c r="AR191" s="24" t="s">
        <v>292</v>
      </c>
      <c r="AT191" s="24" t="s">
        <v>304</v>
      </c>
      <c r="AU191" s="24" t="s">
        <v>94</v>
      </c>
      <c r="AY191" s="24" t="s">
        <v>250</v>
      </c>
      <c r="BE191" s="206">
        <f>IF(N191="základní",J191,0)</f>
        <v>0</v>
      </c>
      <c r="BF191" s="206">
        <f>IF(N191="snížená",J191,0)</f>
        <v>0</v>
      </c>
      <c r="BG191" s="206">
        <f>IF(N191="zákl. přenesená",J191,0)</f>
        <v>0</v>
      </c>
      <c r="BH191" s="206">
        <f>IF(N191="sníž. přenesená",J191,0)</f>
        <v>0</v>
      </c>
      <c r="BI191" s="206">
        <f>IF(N191="nulová",J191,0)</f>
        <v>0</v>
      </c>
      <c r="BJ191" s="24" t="s">
        <v>94</v>
      </c>
      <c r="BK191" s="206">
        <f>ROUND(I191*H191,2)</f>
        <v>0</v>
      </c>
      <c r="BL191" s="24" t="s">
        <v>258</v>
      </c>
      <c r="BM191" s="24" t="s">
        <v>417</v>
      </c>
    </row>
    <row r="192" spans="2:65" s="11" customFormat="1">
      <c r="B192" s="207"/>
      <c r="C192" s="208"/>
      <c r="D192" s="221" t="s">
        <v>260</v>
      </c>
      <c r="E192" s="231" t="s">
        <v>21</v>
      </c>
      <c r="F192" s="232" t="s">
        <v>418</v>
      </c>
      <c r="G192" s="208"/>
      <c r="H192" s="233">
        <v>2.52</v>
      </c>
      <c r="I192" s="213"/>
      <c r="J192" s="208"/>
      <c r="K192" s="208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260</v>
      </c>
      <c r="AU192" s="218" t="s">
        <v>94</v>
      </c>
      <c r="AV192" s="11" t="s">
        <v>94</v>
      </c>
      <c r="AW192" s="11" t="s">
        <v>35</v>
      </c>
      <c r="AX192" s="11" t="s">
        <v>79</v>
      </c>
      <c r="AY192" s="218" t="s">
        <v>250</v>
      </c>
    </row>
    <row r="193" spans="2:65" s="1" customFormat="1" ht="22.5" customHeight="1">
      <c r="B193" s="41"/>
      <c r="C193" s="195" t="s">
        <v>419</v>
      </c>
      <c r="D193" s="195" t="s">
        <v>253</v>
      </c>
      <c r="E193" s="196" t="s">
        <v>420</v>
      </c>
      <c r="F193" s="197" t="s">
        <v>421</v>
      </c>
      <c r="G193" s="198" t="s">
        <v>256</v>
      </c>
      <c r="H193" s="199">
        <v>0.45400000000000001</v>
      </c>
      <c r="I193" s="200"/>
      <c r="J193" s="201">
        <f>ROUND(I193*H193,2)</f>
        <v>0</v>
      </c>
      <c r="K193" s="197" t="s">
        <v>257</v>
      </c>
      <c r="L193" s="61"/>
      <c r="M193" s="202" t="s">
        <v>21</v>
      </c>
      <c r="N193" s="203" t="s">
        <v>43</v>
      </c>
      <c r="O193" s="42"/>
      <c r="P193" s="204">
        <f>O193*H193</f>
        <v>0</v>
      </c>
      <c r="Q193" s="204">
        <v>2.45329</v>
      </c>
      <c r="R193" s="204">
        <f>Q193*H193</f>
        <v>1.11379366</v>
      </c>
      <c r="S193" s="204">
        <v>0</v>
      </c>
      <c r="T193" s="205">
        <f>S193*H193</f>
        <v>0</v>
      </c>
      <c r="AR193" s="24" t="s">
        <v>258</v>
      </c>
      <c r="AT193" s="24" t="s">
        <v>253</v>
      </c>
      <c r="AU193" s="24" t="s">
        <v>94</v>
      </c>
      <c r="AY193" s="24" t="s">
        <v>250</v>
      </c>
      <c r="BE193" s="206">
        <f>IF(N193="základní",J193,0)</f>
        <v>0</v>
      </c>
      <c r="BF193" s="206">
        <f>IF(N193="snížená",J193,0)</f>
        <v>0</v>
      </c>
      <c r="BG193" s="206">
        <f>IF(N193="zákl. přenesená",J193,0)</f>
        <v>0</v>
      </c>
      <c r="BH193" s="206">
        <f>IF(N193="sníž. přenesená",J193,0)</f>
        <v>0</v>
      </c>
      <c r="BI193" s="206">
        <f>IF(N193="nulová",J193,0)</f>
        <v>0</v>
      </c>
      <c r="BJ193" s="24" t="s">
        <v>94</v>
      </c>
      <c r="BK193" s="206">
        <f>ROUND(I193*H193,2)</f>
        <v>0</v>
      </c>
      <c r="BL193" s="24" t="s">
        <v>258</v>
      </c>
      <c r="BM193" s="24" t="s">
        <v>422</v>
      </c>
    </row>
    <row r="194" spans="2:65" s="11" customFormat="1">
      <c r="B194" s="207"/>
      <c r="C194" s="208"/>
      <c r="D194" s="221" t="s">
        <v>260</v>
      </c>
      <c r="E194" s="231" t="s">
        <v>21</v>
      </c>
      <c r="F194" s="232" t="s">
        <v>423</v>
      </c>
      <c r="G194" s="208"/>
      <c r="H194" s="233">
        <v>0.45400000000000001</v>
      </c>
      <c r="I194" s="213"/>
      <c r="J194" s="208"/>
      <c r="K194" s="208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260</v>
      </c>
      <c r="AU194" s="218" t="s">
        <v>94</v>
      </c>
      <c r="AV194" s="11" t="s">
        <v>94</v>
      </c>
      <c r="AW194" s="11" t="s">
        <v>35</v>
      </c>
      <c r="AX194" s="11" t="s">
        <v>79</v>
      </c>
      <c r="AY194" s="218" t="s">
        <v>250</v>
      </c>
    </row>
    <row r="195" spans="2:65" s="1" customFormat="1" ht="31.5" customHeight="1">
      <c r="B195" s="41"/>
      <c r="C195" s="195" t="s">
        <v>424</v>
      </c>
      <c r="D195" s="195" t="s">
        <v>253</v>
      </c>
      <c r="E195" s="196" t="s">
        <v>425</v>
      </c>
      <c r="F195" s="197" t="s">
        <v>426</v>
      </c>
      <c r="G195" s="198" t="s">
        <v>256</v>
      </c>
      <c r="H195" s="199">
        <v>0.45400000000000001</v>
      </c>
      <c r="I195" s="200"/>
      <c r="J195" s="201">
        <f>ROUND(I195*H195,2)</f>
        <v>0</v>
      </c>
      <c r="K195" s="197" t="s">
        <v>257</v>
      </c>
      <c r="L195" s="61"/>
      <c r="M195" s="202" t="s">
        <v>21</v>
      </c>
      <c r="N195" s="203" t="s">
        <v>43</v>
      </c>
      <c r="O195" s="42"/>
      <c r="P195" s="204">
        <f>O195*H195</f>
        <v>0</v>
      </c>
      <c r="Q195" s="204">
        <v>0</v>
      </c>
      <c r="R195" s="204">
        <f>Q195*H195</f>
        <v>0</v>
      </c>
      <c r="S195" s="204">
        <v>0</v>
      </c>
      <c r="T195" s="205">
        <f>S195*H195</f>
        <v>0</v>
      </c>
      <c r="AR195" s="24" t="s">
        <v>258</v>
      </c>
      <c r="AT195" s="24" t="s">
        <v>253</v>
      </c>
      <c r="AU195" s="24" t="s">
        <v>94</v>
      </c>
      <c r="AY195" s="24" t="s">
        <v>250</v>
      </c>
      <c r="BE195" s="206">
        <f>IF(N195="základní",J195,0)</f>
        <v>0</v>
      </c>
      <c r="BF195" s="206">
        <f>IF(N195="snížená",J195,0)</f>
        <v>0</v>
      </c>
      <c r="BG195" s="206">
        <f>IF(N195="zákl. přenesená",J195,0)</f>
        <v>0</v>
      </c>
      <c r="BH195" s="206">
        <f>IF(N195="sníž. přenesená",J195,0)</f>
        <v>0</v>
      </c>
      <c r="BI195" s="206">
        <f>IF(N195="nulová",J195,0)</f>
        <v>0</v>
      </c>
      <c r="BJ195" s="24" t="s">
        <v>94</v>
      </c>
      <c r="BK195" s="206">
        <f>ROUND(I195*H195,2)</f>
        <v>0</v>
      </c>
      <c r="BL195" s="24" t="s">
        <v>258</v>
      </c>
      <c r="BM195" s="24" t="s">
        <v>427</v>
      </c>
    </row>
    <row r="196" spans="2:65" s="11" customFormat="1">
      <c r="B196" s="207"/>
      <c r="C196" s="208"/>
      <c r="D196" s="221" t="s">
        <v>260</v>
      </c>
      <c r="E196" s="231" t="s">
        <v>21</v>
      </c>
      <c r="F196" s="232" t="s">
        <v>423</v>
      </c>
      <c r="G196" s="208"/>
      <c r="H196" s="233">
        <v>0.45400000000000001</v>
      </c>
      <c r="I196" s="213"/>
      <c r="J196" s="208"/>
      <c r="K196" s="208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260</v>
      </c>
      <c r="AU196" s="218" t="s">
        <v>94</v>
      </c>
      <c r="AV196" s="11" t="s">
        <v>94</v>
      </c>
      <c r="AW196" s="11" t="s">
        <v>35</v>
      </c>
      <c r="AX196" s="11" t="s">
        <v>79</v>
      </c>
      <c r="AY196" s="218" t="s">
        <v>250</v>
      </c>
    </row>
    <row r="197" spans="2:65" s="1" customFormat="1" ht="31.5" customHeight="1">
      <c r="B197" s="41"/>
      <c r="C197" s="195" t="s">
        <v>428</v>
      </c>
      <c r="D197" s="195" t="s">
        <v>253</v>
      </c>
      <c r="E197" s="196" t="s">
        <v>429</v>
      </c>
      <c r="F197" s="197" t="s">
        <v>430</v>
      </c>
      <c r="G197" s="198" t="s">
        <v>256</v>
      </c>
      <c r="H197" s="199">
        <v>0.59</v>
      </c>
      <c r="I197" s="200"/>
      <c r="J197" s="201">
        <f>ROUND(I197*H197,2)</f>
        <v>0</v>
      </c>
      <c r="K197" s="197" t="s">
        <v>257</v>
      </c>
      <c r="L197" s="61"/>
      <c r="M197" s="202" t="s">
        <v>21</v>
      </c>
      <c r="N197" s="203" t="s">
        <v>43</v>
      </c>
      <c r="O197" s="42"/>
      <c r="P197" s="204">
        <f>O197*H197</f>
        <v>0</v>
      </c>
      <c r="Q197" s="204">
        <v>4.0399999999999998E-2</v>
      </c>
      <c r="R197" s="204">
        <f>Q197*H197</f>
        <v>2.3835999999999996E-2</v>
      </c>
      <c r="S197" s="204">
        <v>0</v>
      </c>
      <c r="T197" s="205">
        <f>S197*H197</f>
        <v>0</v>
      </c>
      <c r="AR197" s="24" t="s">
        <v>258</v>
      </c>
      <c r="AT197" s="24" t="s">
        <v>253</v>
      </c>
      <c r="AU197" s="24" t="s">
        <v>94</v>
      </c>
      <c r="AY197" s="24" t="s">
        <v>250</v>
      </c>
      <c r="BE197" s="206">
        <f>IF(N197="základní",J197,0)</f>
        <v>0</v>
      </c>
      <c r="BF197" s="206">
        <f>IF(N197="snížená",J197,0)</f>
        <v>0</v>
      </c>
      <c r="BG197" s="206">
        <f>IF(N197="zákl. přenesená",J197,0)</f>
        <v>0</v>
      </c>
      <c r="BH197" s="206">
        <f>IF(N197="sníž. přenesená",J197,0)</f>
        <v>0</v>
      </c>
      <c r="BI197" s="206">
        <f>IF(N197="nulová",J197,0)</f>
        <v>0</v>
      </c>
      <c r="BJ197" s="24" t="s">
        <v>94</v>
      </c>
      <c r="BK197" s="206">
        <f>ROUND(I197*H197,2)</f>
        <v>0</v>
      </c>
      <c r="BL197" s="24" t="s">
        <v>258</v>
      </c>
      <c r="BM197" s="24" t="s">
        <v>431</v>
      </c>
    </row>
    <row r="198" spans="2:65" s="11" customFormat="1">
      <c r="B198" s="207"/>
      <c r="C198" s="208"/>
      <c r="D198" s="221" t="s">
        <v>260</v>
      </c>
      <c r="E198" s="231" t="s">
        <v>21</v>
      </c>
      <c r="F198" s="232" t="s">
        <v>432</v>
      </c>
      <c r="G198" s="208"/>
      <c r="H198" s="233">
        <v>0.59</v>
      </c>
      <c r="I198" s="213"/>
      <c r="J198" s="208"/>
      <c r="K198" s="208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260</v>
      </c>
      <c r="AU198" s="218" t="s">
        <v>94</v>
      </c>
      <c r="AV198" s="11" t="s">
        <v>94</v>
      </c>
      <c r="AW198" s="11" t="s">
        <v>35</v>
      </c>
      <c r="AX198" s="11" t="s">
        <v>79</v>
      </c>
      <c r="AY198" s="218" t="s">
        <v>250</v>
      </c>
    </row>
    <row r="199" spans="2:65" s="1" customFormat="1" ht="22.5" customHeight="1">
      <c r="B199" s="41"/>
      <c r="C199" s="195" t="s">
        <v>433</v>
      </c>
      <c r="D199" s="195" t="s">
        <v>253</v>
      </c>
      <c r="E199" s="196" t="s">
        <v>434</v>
      </c>
      <c r="F199" s="197" t="s">
        <v>435</v>
      </c>
      <c r="G199" s="198" t="s">
        <v>266</v>
      </c>
      <c r="H199" s="199">
        <v>4.3999999999999997E-2</v>
      </c>
      <c r="I199" s="200"/>
      <c r="J199" s="201">
        <f>ROUND(I199*H199,2)</f>
        <v>0</v>
      </c>
      <c r="K199" s="197" t="s">
        <v>257</v>
      </c>
      <c r="L199" s="61"/>
      <c r="M199" s="202" t="s">
        <v>21</v>
      </c>
      <c r="N199" s="203" t="s">
        <v>43</v>
      </c>
      <c r="O199" s="42"/>
      <c r="P199" s="204">
        <f>O199*H199</f>
        <v>0</v>
      </c>
      <c r="Q199" s="204">
        <v>1.0530600000000001</v>
      </c>
      <c r="R199" s="204">
        <f>Q199*H199</f>
        <v>4.6334640000000003E-2</v>
      </c>
      <c r="S199" s="204">
        <v>0</v>
      </c>
      <c r="T199" s="205">
        <f>S199*H199</f>
        <v>0</v>
      </c>
      <c r="AR199" s="24" t="s">
        <v>258</v>
      </c>
      <c r="AT199" s="24" t="s">
        <v>253</v>
      </c>
      <c r="AU199" s="24" t="s">
        <v>94</v>
      </c>
      <c r="AY199" s="24" t="s">
        <v>250</v>
      </c>
      <c r="BE199" s="206">
        <f>IF(N199="základní",J199,0)</f>
        <v>0</v>
      </c>
      <c r="BF199" s="206">
        <f>IF(N199="snížená",J199,0)</f>
        <v>0</v>
      </c>
      <c r="BG199" s="206">
        <f>IF(N199="zákl. přenesená",J199,0)</f>
        <v>0</v>
      </c>
      <c r="BH199" s="206">
        <f>IF(N199="sníž. přenesená",J199,0)</f>
        <v>0</v>
      </c>
      <c r="BI199" s="206">
        <f>IF(N199="nulová",J199,0)</f>
        <v>0</v>
      </c>
      <c r="BJ199" s="24" t="s">
        <v>94</v>
      </c>
      <c r="BK199" s="206">
        <f>ROUND(I199*H199,2)</f>
        <v>0</v>
      </c>
      <c r="BL199" s="24" t="s">
        <v>258</v>
      </c>
      <c r="BM199" s="24" t="s">
        <v>436</v>
      </c>
    </row>
    <row r="200" spans="2:65" s="11" customFormat="1">
      <c r="B200" s="207"/>
      <c r="C200" s="208"/>
      <c r="D200" s="221" t="s">
        <v>260</v>
      </c>
      <c r="E200" s="231" t="s">
        <v>21</v>
      </c>
      <c r="F200" s="232" t="s">
        <v>437</v>
      </c>
      <c r="G200" s="208"/>
      <c r="H200" s="233">
        <v>4.3999999999999997E-2</v>
      </c>
      <c r="I200" s="213"/>
      <c r="J200" s="208"/>
      <c r="K200" s="208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260</v>
      </c>
      <c r="AU200" s="218" t="s">
        <v>94</v>
      </c>
      <c r="AV200" s="11" t="s">
        <v>94</v>
      </c>
      <c r="AW200" s="11" t="s">
        <v>35</v>
      </c>
      <c r="AX200" s="11" t="s">
        <v>79</v>
      </c>
      <c r="AY200" s="218" t="s">
        <v>250</v>
      </c>
    </row>
    <row r="201" spans="2:65" s="1" customFormat="1" ht="22.5" customHeight="1">
      <c r="B201" s="41"/>
      <c r="C201" s="195" t="s">
        <v>438</v>
      </c>
      <c r="D201" s="195" t="s">
        <v>253</v>
      </c>
      <c r="E201" s="196" t="s">
        <v>439</v>
      </c>
      <c r="F201" s="197" t="s">
        <v>440</v>
      </c>
      <c r="G201" s="198" t="s">
        <v>271</v>
      </c>
      <c r="H201" s="199">
        <v>11.8</v>
      </c>
      <c r="I201" s="200"/>
      <c r="J201" s="201">
        <f>ROUND(I201*H201,2)</f>
        <v>0</v>
      </c>
      <c r="K201" s="197" t="s">
        <v>257</v>
      </c>
      <c r="L201" s="61"/>
      <c r="M201" s="202" t="s">
        <v>21</v>
      </c>
      <c r="N201" s="203" t="s">
        <v>43</v>
      </c>
      <c r="O201" s="42"/>
      <c r="P201" s="204">
        <f>O201*H201</f>
        <v>0</v>
      </c>
      <c r="Q201" s="204">
        <v>0.10199999999999999</v>
      </c>
      <c r="R201" s="204">
        <f>Q201*H201</f>
        <v>1.2036</v>
      </c>
      <c r="S201" s="204">
        <v>0</v>
      </c>
      <c r="T201" s="205">
        <f>S201*H201</f>
        <v>0</v>
      </c>
      <c r="AR201" s="24" t="s">
        <v>258</v>
      </c>
      <c r="AT201" s="24" t="s">
        <v>253</v>
      </c>
      <c r="AU201" s="24" t="s">
        <v>94</v>
      </c>
      <c r="AY201" s="24" t="s">
        <v>250</v>
      </c>
      <c r="BE201" s="206">
        <f>IF(N201="základní",J201,0)</f>
        <v>0</v>
      </c>
      <c r="BF201" s="206">
        <f>IF(N201="snížená",J201,0)</f>
        <v>0</v>
      </c>
      <c r="BG201" s="206">
        <f>IF(N201="zákl. přenesená",J201,0)</f>
        <v>0</v>
      </c>
      <c r="BH201" s="206">
        <f>IF(N201="sníž. přenesená",J201,0)</f>
        <v>0</v>
      </c>
      <c r="BI201" s="206">
        <f>IF(N201="nulová",J201,0)</f>
        <v>0</v>
      </c>
      <c r="BJ201" s="24" t="s">
        <v>94</v>
      </c>
      <c r="BK201" s="206">
        <f>ROUND(I201*H201,2)</f>
        <v>0</v>
      </c>
      <c r="BL201" s="24" t="s">
        <v>258</v>
      </c>
      <c r="BM201" s="24" t="s">
        <v>441</v>
      </c>
    </row>
    <row r="202" spans="2:65" s="11" customFormat="1">
      <c r="B202" s="207"/>
      <c r="C202" s="208"/>
      <c r="D202" s="221" t="s">
        <v>260</v>
      </c>
      <c r="E202" s="231" t="s">
        <v>21</v>
      </c>
      <c r="F202" s="232" t="s">
        <v>149</v>
      </c>
      <c r="G202" s="208"/>
      <c r="H202" s="233">
        <v>11.8</v>
      </c>
      <c r="I202" s="213"/>
      <c r="J202" s="208"/>
      <c r="K202" s="208"/>
      <c r="L202" s="214"/>
      <c r="M202" s="215"/>
      <c r="N202" s="216"/>
      <c r="O202" s="216"/>
      <c r="P202" s="216"/>
      <c r="Q202" s="216"/>
      <c r="R202" s="216"/>
      <c r="S202" s="216"/>
      <c r="T202" s="217"/>
      <c r="AT202" s="218" t="s">
        <v>260</v>
      </c>
      <c r="AU202" s="218" t="s">
        <v>94</v>
      </c>
      <c r="AV202" s="11" t="s">
        <v>94</v>
      </c>
      <c r="AW202" s="11" t="s">
        <v>35</v>
      </c>
      <c r="AX202" s="11" t="s">
        <v>79</v>
      </c>
      <c r="AY202" s="218" t="s">
        <v>250</v>
      </c>
    </row>
    <row r="203" spans="2:65" s="1" customFormat="1" ht="22.5" customHeight="1">
      <c r="B203" s="41"/>
      <c r="C203" s="195" t="s">
        <v>442</v>
      </c>
      <c r="D203" s="195" t="s">
        <v>253</v>
      </c>
      <c r="E203" s="196" t="s">
        <v>443</v>
      </c>
      <c r="F203" s="197" t="s">
        <v>444</v>
      </c>
      <c r="G203" s="198" t="s">
        <v>356</v>
      </c>
      <c r="H203" s="199">
        <v>129.47999999999999</v>
      </c>
      <c r="I203" s="200"/>
      <c r="J203" s="201">
        <f>ROUND(I203*H203,2)</f>
        <v>0</v>
      </c>
      <c r="K203" s="197" t="s">
        <v>257</v>
      </c>
      <c r="L203" s="61"/>
      <c r="M203" s="202" t="s">
        <v>21</v>
      </c>
      <c r="N203" s="203" t="s">
        <v>43</v>
      </c>
      <c r="O203" s="42"/>
      <c r="P203" s="204">
        <f>O203*H203</f>
        <v>0</v>
      </c>
      <c r="Q203" s="204">
        <v>8.0000000000000007E-5</v>
      </c>
      <c r="R203" s="204">
        <f>Q203*H203</f>
        <v>1.03584E-2</v>
      </c>
      <c r="S203" s="204">
        <v>0</v>
      </c>
      <c r="T203" s="205">
        <f>S203*H203</f>
        <v>0</v>
      </c>
      <c r="AR203" s="24" t="s">
        <v>258</v>
      </c>
      <c r="AT203" s="24" t="s">
        <v>253</v>
      </c>
      <c r="AU203" s="24" t="s">
        <v>94</v>
      </c>
      <c r="AY203" s="24" t="s">
        <v>250</v>
      </c>
      <c r="BE203" s="206">
        <f>IF(N203="základní",J203,0)</f>
        <v>0</v>
      </c>
      <c r="BF203" s="206">
        <f>IF(N203="snížená",J203,0)</f>
        <v>0</v>
      </c>
      <c r="BG203" s="206">
        <f>IF(N203="zákl. přenesená",J203,0)</f>
        <v>0</v>
      </c>
      <c r="BH203" s="206">
        <f>IF(N203="sníž. přenesená",J203,0)</f>
        <v>0</v>
      </c>
      <c r="BI203" s="206">
        <f>IF(N203="nulová",J203,0)</f>
        <v>0</v>
      </c>
      <c r="BJ203" s="24" t="s">
        <v>94</v>
      </c>
      <c r="BK203" s="206">
        <f>ROUND(I203*H203,2)</f>
        <v>0</v>
      </c>
      <c r="BL203" s="24" t="s">
        <v>258</v>
      </c>
      <c r="BM203" s="24" t="s">
        <v>445</v>
      </c>
    </row>
    <row r="204" spans="2:65" s="11" customFormat="1">
      <c r="B204" s="207"/>
      <c r="C204" s="208"/>
      <c r="D204" s="221" t="s">
        <v>260</v>
      </c>
      <c r="E204" s="231" t="s">
        <v>21</v>
      </c>
      <c r="F204" s="232" t="s">
        <v>142</v>
      </c>
      <c r="G204" s="208"/>
      <c r="H204" s="233">
        <v>129.47999999999999</v>
      </c>
      <c r="I204" s="213"/>
      <c r="J204" s="208"/>
      <c r="K204" s="208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260</v>
      </c>
      <c r="AU204" s="218" t="s">
        <v>94</v>
      </c>
      <c r="AV204" s="11" t="s">
        <v>94</v>
      </c>
      <c r="AW204" s="11" t="s">
        <v>35</v>
      </c>
      <c r="AX204" s="11" t="s">
        <v>79</v>
      </c>
      <c r="AY204" s="218" t="s">
        <v>250</v>
      </c>
    </row>
    <row r="205" spans="2:65" s="1" customFormat="1" ht="22.5" customHeight="1">
      <c r="B205" s="41"/>
      <c r="C205" s="195" t="s">
        <v>446</v>
      </c>
      <c r="D205" s="195" t="s">
        <v>253</v>
      </c>
      <c r="E205" s="196" t="s">
        <v>447</v>
      </c>
      <c r="F205" s="197" t="s">
        <v>448</v>
      </c>
      <c r="G205" s="198" t="s">
        <v>256</v>
      </c>
      <c r="H205" s="199">
        <v>0.151</v>
      </c>
      <c r="I205" s="200"/>
      <c r="J205" s="201">
        <f>ROUND(I205*H205,2)</f>
        <v>0</v>
      </c>
      <c r="K205" s="197" t="s">
        <v>257</v>
      </c>
      <c r="L205" s="61"/>
      <c r="M205" s="202" t="s">
        <v>21</v>
      </c>
      <c r="N205" s="203" t="s">
        <v>43</v>
      </c>
      <c r="O205" s="42"/>
      <c r="P205" s="204">
        <f>O205*H205</f>
        <v>0</v>
      </c>
      <c r="Q205" s="204">
        <v>1.98</v>
      </c>
      <c r="R205" s="204">
        <f>Q205*H205</f>
        <v>0.29897999999999997</v>
      </c>
      <c r="S205" s="204">
        <v>0</v>
      </c>
      <c r="T205" s="205">
        <f>S205*H205</f>
        <v>0</v>
      </c>
      <c r="AR205" s="24" t="s">
        <v>258</v>
      </c>
      <c r="AT205" s="24" t="s">
        <v>253</v>
      </c>
      <c r="AU205" s="24" t="s">
        <v>94</v>
      </c>
      <c r="AY205" s="24" t="s">
        <v>250</v>
      </c>
      <c r="BE205" s="206">
        <f>IF(N205="základní",J205,0)</f>
        <v>0</v>
      </c>
      <c r="BF205" s="206">
        <f>IF(N205="snížená",J205,0)</f>
        <v>0</v>
      </c>
      <c r="BG205" s="206">
        <f>IF(N205="zákl. přenesená",J205,0)</f>
        <v>0</v>
      </c>
      <c r="BH205" s="206">
        <f>IF(N205="sníž. přenesená",J205,0)</f>
        <v>0</v>
      </c>
      <c r="BI205" s="206">
        <f>IF(N205="nulová",J205,0)</f>
        <v>0</v>
      </c>
      <c r="BJ205" s="24" t="s">
        <v>94</v>
      </c>
      <c r="BK205" s="206">
        <f>ROUND(I205*H205,2)</f>
        <v>0</v>
      </c>
      <c r="BL205" s="24" t="s">
        <v>258</v>
      </c>
      <c r="BM205" s="24" t="s">
        <v>449</v>
      </c>
    </row>
    <row r="206" spans="2:65" s="11" customFormat="1">
      <c r="B206" s="207"/>
      <c r="C206" s="208"/>
      <c r="D206" s="221" t="s">
        <v>260</v>
      </c>
      <c r="E206" s="231" t="s">
        <v>21</v>
      </c>
      <c r="F206" s="232" t="s">
        <v>450</v>
      </c>
      <c r="G206" s="208"/>
      <c r="H206" s="233">
        <v>0.151</v>
      </c>
      <c r="I206" s="213"/>
      <c r="J206" s="208"/>
      <c r="K206" s="208"/>
      <c r="L206" s="214"/>
      <c r="M206" s="215"/>
      <c r="N206" s="216"/>
      <c r="O206" s="216"/>
      <c r="P206" s="216"/>
      <c r="Q206" s="216"/>
      <c r="R206" s="216"/>
      <c r="S206" s="216"/>
      <c r="T206" s="217"/>
      <c r="AT206" s="218" t="s">
        <v>260</v>
      </c>
      <c r="AU206" s="218" t="s">
        <v>94</v>
      </c>
      <c r="AV206" s="11" t="s">
        <v>94</v>
      </c>
      <c r="AW206" s="11" t="s">
        <v>35</v>
      </c>
      <c r="AX206" s="11" t="s">
        <v>79</v>
      </c>
      <c r="AY206" s="218" t="s">
        <v>250</v>
      </c>
    </row>
    <row r="207" spans="2:65" s="1" customFormat="1" ht="22.5" customHeight="1">
      <c r="B207" s="41"/>
      <c r="C207" s="195" t="s">
        <v>451</v>
      </c>
      <c r="D207" s="195" t="s">
        <v>253</v>
      </c>
      <c r="E207" s="196" t="s">
        <v>452</v>
      </c>
      <c r="F207" s="197" t="s">
        <v>453</v>
      </c>
      <c r="G207" s="198" t="s">
        <v>301</v>
      </c>
      <c r="H207" s="199">
        <v>2</v>
      </c>
      <c r="I207" s="200"/>
      <c r="J207" s="201">
        <f>ROUND(I207*H207,2)</f>
        <v>0</v>
      </c>
      <c r="K207" s="197" t="s">
        <v>257</v>
      </c>
      <c r="L207" s="61"/>
      <c r="M207" s="202" t="s">
        <v>21</v>
      </c>
      <c r="N207" s="203" t="s">
        <v>43</v>
      </c>
      <c r="O207" s="42"/>
      <c r="P207" s="204">
        <f>O207*H207</f>
        <v>0</v>
      </c>
      <c r="Q207" s="204">
        <v>1.6979999999999999E-2</v>
      </c>
      <c r="R207" s="204">
        <f>Q207*H207</f>
        <v>3.3959999999999997E-2</v>
      </c>
      <c r="S207" s="204">
        <v>0</v>
      </c>
      <c r="T207" s="205">
        <f>S207*H207</f>
        <v>0</v>
      </c>
      <c r="AR207" s="24" t="s">
        <v>258</v>
      </c>
      <c r="AT207" s="24" t="s">
        <v>253</v>
      </c>
      <c r="AU207" s="24" t="s">
        <v>94</v>
      </c>
      <c r="AY207" s="24" t="s">
        <v>250</v>
      </c>
      <c r="BE207" s="206">
        <f>IF(N207="základní",J207,0)</f>
        <v>0</v>
      </c>
      <c r="BF207" s="206">
        <f>IF(N207="snížená",J207,0)</f>
        <v>0</v>
      </c>
      <c r="BG207" s="206">
        <f>IF(N207="zákl. přenesená",J207,0)</f>
        <v>0</v>
      </c>
      <c r="BH207" s="206">
        <f>IF(N207="sníž. přenesená",J207,0)</f>
        <v>0</v>
      </c>
      <c r="BI207" s="206">
        <f>IF(N207="nulová",J207,0)</f>
        <v>0</v>
      </c>
      <c r="BJ207" s="24" t="s">
        <v>94</v>
      </c>
      <c r="BK207" s="206">
        <f>ROUND(I207*H207,2)</f>
        <v>0</v>
      </c>
      <c r="BL207" s="24" t="s">
        <v>258</v>
      </c>
      <c r="BM207" s="24" t="s">
        <v>454</v>
      </c>
    </row>
    <row r="208" spans="2:65" s="11" customFormat="1">
      <c r="B208" s="207"/>
      <c r="C208" s="208"/>
      <c r="D208" s="209" t="s">
        <v>260</v>
      </c>
      <c r="E208" s="210" t="s">
        <v>21</v>
      </c>
      <c r="F208" s="211" t="s">
        <v>455</v>
      </c>
      <c r="G208" s="208"/>
      <c r="H208" s="212">
        <v>1</v>
      </c>
      <c r="I208" s="213"/>
      <c r="J208" s="208"/>
      <c r="K208" s="208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260</v>
      </c>
      <c r="AU208" s="218" t="s">
        <v>94</v>
      </c>
      <c r="AV208" s="11" t="s">
        <v>94</v>
      </c>
      <c r="AW208" s="11" t="s">
        <v>35</v>
      </c>
      <c r="AX208" s="11" t="s">
        <v>71</v>
      </c>
      <c r="AY208" s="218" t="s">
        <v>250</v>
      </c>
    </row>
    <row r="209" spans="2:65" s="11" customFormat="1">
      <c r="B209" s="207"/>
      <c r="C209" s="208"/>
      <c r="D209" s="209" t="s">
        <v>260</v>
      </c>
      <c r="E209" s="210" t="s">
        <v>21</v>
      </c>
      <c r="F209" s="211" t="s">
        <v>456</v>
      </c>
      <c r="G209" s="208"/>
      <c r="H209" s="212">
        <v>1</v>
      </c>
      <c r="I209" s="213"/>
      <c r="J209" s="208"/>
      <c r="K209" s="208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260</v>
      </c>
      <c r="AU209" s="218" t="s">
        <v>94</v>
      </c>
      <c r="AV209" s="11" t="s">
        <v>94</v>
      </c>
      <c r="AW209" s="11" t="s">
        <v>35</v>
      </c>
      <c r="AX209" s="11" t="s">
        <v>71</v>
      </c>
      <c r="AY209" s="218" t="s">
        <v>250</v>
      </c>
    </row>
    <row r="210" spans="2:65" s="12" customFormat="1">
      <c r="B210" s="219"/>
      <c r="C210" s="220"/>
      <c r="D210" s="221" t="s">
        <v>260</v>
      </c>
      <c r="E210" s="222" t="s">
        <v>21</v>
      </c>
      <c r="F210" s="223" t="s">
        <v>263</v>
      </c>
      <c r="G210" s="220"/>
      <c r="H210" s="224">
        <v>2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260</v>
      </c>
      <c r="AU210" s="230" t="s">
        <v>94</v>
      </c>
      <c r="AV210" s="12" t="s">
        <v>251</v>
      </c>
      <c r="AW210" s="12" t="s">
        <v>35</v>
      </c>
      <c r="AX210" s="12" t="s">
        <v>79</v>
      </c>
      <c r="AY210" s="230" t="s">
        <v>250</v>
      </c>
    </row>
    <row r="211" spans="2:65" s="1" customFormat="1" ht="31.5" customHeight="1">
      <c r="B211" s="41"/>
      <c r="C211" s="234" t="s">
        <v>457</v>
      </c>
      <c r="D211" s="234" t="s">
        <v>304</v>
      </c>
      <c r="E211" s="235" t="s">
        <v>458</v>
      </c>
      <c r="F211" s="236" t="s">
        <v>459</v>
      </c>
      <c r="G211" s="237" t="s">
        <v>301</v>
      </c>
      <c r="H211" s="238">
        <v>1</v>
      </c>
      <c r="I211" s="239"/>
      <c r="J211" s="240">
        <f>ROUND(I211*H211,2)</f>
        <v>0</v>
      </c>
      <c r="K211" s="236" t="s">
        <v>21</v>
      </c>
      <c r="L211" s="241"/>
      <c r="M211" s="242" t="s">
        <v>21</v>
      </c>
      <c r="N211" s="243" t="s">
        <v>43</v>
      </c>
      <c r="O211" s="42"/>
      <c r="P211" s="204">
        <f>O211*H211</f>
        <v>0</v>
      </c>
      <c r="Q211" s="204">
        <v>1.8020000000000001E-2</v>
      </c>
      <c r="R211" s="204">
        <f>Q211*H211</f>
        <v>1.8020000000000001E-2</v>
      </c>
      <c r="S211" s="204">
        <v>0</v>
      </c>
      <c r="T211" s="205">
        <f>S211*H211</f>
        <v>0</v>
      </c>
      <c r="AR211" s="24" t="s">
        <v>292</v>
      </c>
      <c r="AT211" s="24" t="s">
        <v>304</v>
      </c>
      <c r="AU211" s="24" t="s">
        <v>94</v>
      </c>
      <c r="AY211" s="24" t="s">
        <v>250</v>
      </c>
      <c r="BE211" s="206">
        <f>IF(N211="základní",J211,0)</f>
        <v>0</v>
      </c>
      <c r="BF211" s="206">
        <f>IF(N211="snížená",J211,0)</f>
        <v>0</v>
      </c>
      <c r="BG211" s="206">
        <f>IF(N211="zákl. přenesená",J211,0)</f>
        <v>0</v>
      </c>
      <c r="BH211" s="206">
        <f>IF(N211="sníž. přenesená",J211,0)</f>
        <v>0</v>
      </c>
      <c r="BI211" s="206">
        <f>IF(N211="nulová",J211,0)</f>
        <v>0</v>
      </c>
      <c r="BJ211" s="24" t="s">
        <v>94</v>
      </c>
      <c r="BK211" s="206">
        <f>ROUND(I211*H211,2)</f>
        <v>0</v>
      </c>
      <c r="BL211" s="24" t="s">
        <v>258</v>
      </c>
      <c r="BM211" s="24" t="s">
        <v>460</v>
      </c>
    </row>
    <row r="212" spans="2:65" s="1" customFormat="1" ht="31.5" customHeight="1">
      <c r="B212" s="41"/>
      <c r="C212" s="234" t="s">
        <v>461</v>
      </c>
      <c r="D212" s="234" t="s">
        <v>304</v>
      </c>
      <c r="E212" s="235" t="s">
        <v>462</v>
      </c>
      <c r="F212" s="236" t="s">
        <v>463</v>
      </c>
      <c r="G212" s="237" t="s">
        <v>301</v>
      </c>
      <c r="H212" s="238">
        <v>1</v>
      </c>
      <c r="I212" s="239"/>
      <c r="J212" s="240">
        <f>ROUND(I212*H212,2)</f>
        <v>0</v>
      </c>
      <c r="K212" s="236" t="s">
        <v>21</v>
      </c>
      <c r="L212" s="241"/>
      <c r="M212" s="242" t="s">
        <v>21</v>
      </c>
      <c r="N212" s="243" t="s">
        <v>43</v>
      </c>
      <c r="O212" s="42"/>
      <c r="P212" s="204">
        <f>O212*H212</f>
        <v>0</v>
      </c>
      <c r="Q212" s="204">
        <v>1.8020000000000001E-2</v>
      </c>
      <c r="R212" s="204">
        <f>Q212*H212</f>
        <v>1.8020000000000001E-2</v>
      </c>
      <c r="S212" s="204">
        <v>0</v>
      </c>
      <c r="T212" s="205">
        <f>S212*H212</f>
        <v>0</v>
      </c>
      <c r="AR212" s="24" t="s">
        <v>292</v>
      </c>
      <c r="AT212" s="24" t="s">
        <v>304</v>
      </c>
      <c r="AU212" s="24" t="s">
        <v>94</v>
      </c>
      <c r="AY212" s="24" t="s">
        <v>250</v>
      </c>
      <c r="BE212" s="206">
        <f>IF(N212="základní",J212,0)</f>
        <v>0</v>
      </c>
      <c r="BF212" s="206">
        <f>IF(N212="snížená",J212,0)</f>
        <v>0</v>
      </c>
      <c r="BG212" s="206">
        <f>IF(N212="zákl. přenesená",J212,0)</f>
        <v>0</v>
      </c>
      <c r="BH212" s="206">
        <f>IF(N212="sníž. přenesená",J212,0)</f>
        <v>0</v>
      </c>
      <c r="BI212" s="206">
        <f>IF(N212="nulová",J212,0)</f>
        <v>0</v>
      </c>
      <c r="BJ212" s="24" t="s">
        <v>94</v>
      </c>
      <c r="BK212" s="206">
        <f>ROUND(I212*H212,2)</f>
        <v>0</v>
      </c>
      <c r="BL212" s="24" t="s">
        <v>258</v>
      </c>
      <c r="BM212" s="24" t="s">
        <v>464</v>
      </c>
    </row>
    <row r="213" spans="2:65" s="10" customFormat="1" ht="29.85" customHeight="1">
      <c r="B213" s="178"/>
      <c r="C213" s="179"/>
      <c r="D213" s="192" t="s">
        <v>70</v>
      </c>
      <c r="E213" s="193" t="s">
        <v>298</v>
      </c>
      <c r="F213" s="193" t="s">
        <v>465</v>
      </c>
      <c r="G213" s="179"/>
      <c r="H213" s="179"/>
      <c r="I213" s="182"/>
      <c r="J213" s="194">
        <f>BK213</f>
        <v>0</v>
      </c>
      <c r="K213" s="179"/>
      <c r="L213" s="184"/>
      <c r="M213" s="185"/>
      <c r="N213" s="186"/>
      <c r="O213" s="186"/>
      <c r="P213" s="187">
        <f>SUM(P214:P269)</f>
        <v>0</v>
      </c>
      <c r="Q213" s="186"/>
      <c r="R213" s="187">
        <f>SUM(R214:R269)</f>
        <v>2.0416348999999996</v>
      </c>
      <c r="S213" s="186"/>
      <c r="T213" s="188">
        <f>SUM(T214:T269)</f>
        <v>42.199813000000006</v>
      </c>
      <c r="AR213" s="189" t="s">
        <v>79</v>
      </c>
      <c r="AT213" s="190" t="s">
        <v>70</v>
      </c>
      <c r="AU213" s="190" t="s">
        <v>79</v>
      </c>
      <c r="AY213" s="189" t="s">
        <v>250</v>
      </c>
      <c r="BK213" s="191">
        <f>SUM(BK214:BK269)</f>
        <v>0</v>
      </c>
    </row>
    <row r="214" spans="2:65" s="1" customFormat="1" ht="22.5" customHeight="1">
      <c r="B214" s="41"/>
      <c r="C214" s="195" t="s">
        <v>466</v>
      </c>
      <c r="D214" s="195" t="s">
        <v>253</v>
      </c>
      <c r="E214" s="196" t="s">
        <v>467</v>
      </c>
      <c r="F214" s="197" t="s">
        <v>468</v>
      </c>
      <c r="G214" s="198" t="s">
        <v>271</v>
      </c>
      <c r="H214" s="199">
        <v>505.608</v>
      </c>
      <c r="I214" s="200"/>
      <c r="J214" s="201">
        <f>ROUND(I214*H214,2)</f>
        <v>0</v>
      </c>
      <c r="K214" s="197" t="s">
        <v>257</v>
      </c>
      <c r="L214" s="61"/>
      <c r="M214" s="202" t="s">
        <v>21</v>
      </c>
      <c r="N214" s="203" t="s">
        <v>43</v>
      </c>
      <c r="O214" s="42"/>
      <c r="P214" s="204">
        <f>O214*H214</f>
        <v>0</v>
      </c>
      <c r="Q214" s="204">
        <v>0</v>
      </c>
      <c r="R214" s="204">
        <f>Q214*H214</f>
        <v>0</v>
      </c>
      <c r="S214" s="204">
        <v>0</v>
      </c>
      <c r="T214" s="205">
        <f>S214*H214</f>
        <v>0</v>
      </c>
      <c r="AR214" s="24" t="s">
        <v>330</v>
      </c>
      <c r="AT214" s="24" t="s">
        <v>253</v>
      </c>
      <c r="AU214" s="24" t="s">
        <v>94</v>
      </c>
      <c r="AY214" s="24" t="s">
        <v>250</v>
      </c>
      <c r="BE214" s="206">
        <f>IF(N214="základní",J214,0)</f>
        <v>0</v>
      </c>
      <c r="BF214" s="206">
        <f>IF(N214="snížená",J214,0)</f>
        <v>0</v>
      </c>
      <c r="BG214" s="206">
        <f>IF(N214="zákl. přenesená",J214,0)</f>
        <v>0</v>
      </c>
      <c r="BH214" s="206">
        <f>IF(N214="sníž. přenesená",J214,0)</f>
        <v>0</v>
      </c>
      <c r="BI214" s="206">
        <f>IF(N214="nulová",J214,0)</f>
        <v>0</v>
      </c>
      <c r="BJ214" s="24" t="s">
        <v>94</v>
      </c>
      <c r="BK214" s="206">
        <f>ROUND(I214*H214,2)</f>
        <v>0</v>
      </c>
      <c r="BL214" s="24" t="s">
        <v>330</v>
      </c>
      <c r="BM214" s="24" t="s">
        <v>469</v>
      </c>
    </row>
    <row r="215" spans="2:65" s="11" customFormat="1">
      <c r="B215" s="207"/>
      <c r="C215" s="208"/>
      <c r="D215" s="221" t="s">
        <v>260</v>
      </c>
      <c r="E215" s="231" t="s">
        <v>21</v>
      </c>
      <c r="F215" s="232" t="s">
        <v>470</v>
      </c>
      <c r="G215" s="208"/>
      <c r="H215" s="233">
        <v>505.608</v>
      </c>
      <c r="I215" s="213"/>
      <c r="J215" s="208"/>
      <c r="K215" s="208"/>
      <c r="L215" s="214"/>
      <c r="M215" s="215"/>
      <c r="N215" s="216"/>
      <c r="O215" s="216"/>
      <c r="P215" s="216"/>
      <c r="Q215" s="216"/>
      <c r="R215" s="216"/>
      <c r="S215" s="216"/>
      <c r="T215" s="217"/>
      <c r="AT215" s="218" t="s">
        <v>260</v>
      </c>
      <c r="AU215" s="218" t="s">
        <v>94</v>
      </c>
      <c r="AV215" s="11" t="s">
        <v>94</v>
      </c>
      <c r="AW215" s="11" t="s">
        <v>35</v>
      </c>
      <c r="AX215" s="11" t="s">
        <v>79</v>
      </c>
      <c r="AY215" s="218" t="s">
        <v>250</v>
      </c>
    </row>
    <row r="216" spans="2:65" s="1" customFormat="1" ht="31.5" customHeight="1">
      <c r="B216" s="41"/>
      <c r="C216" s="195" t="s">
        <v>471</v>
      </c>
      <c r="D216" s="195" t="s">
        <v>253</v>
      </c>
      <c r="E216" s="196" t="s">
        <v>472</v>
      </c>
      <c r="F216" s="197" t="s">
        <v>473</v>
      </c>
      <c r="G216" s="198" t="s">
        <v>271</v>
      </c>
      <c r="H216" s="199">
        <v>160.4</v>
      </c>
      <c r="I216" s="200"/>
      <c r="J216" s="201">
        <f>ROUND(I216*H216,2)</f>
        <v>0</v>
      </c>
      <c r="K216" s="197" t="s">
        <v>257</v>
      </c>
      <c r="L216" s="61"/>
      <c r="M216" s="202" t="s">
        <v>21</v>
      </c>
      <c r="N216" s="203" t="s">
        <v>43</v>
      </c>
      <c r="O216" s="42"/>
      <c r="P216" s="204">
        <f>O216*H216</f>
        <v>0</v>
      </c>
      <c r="Q216" s="204">
        <v>2.1000000000000001E-4</v>
      </c>
      <c r="R216" s="204">
        <f>Q216*H216</f>
        <v>3.3684000000000006E-2</v>
      </c>
      <c r="S216" s="204">
        <v>0</v>
      </c>
      <c r="T216" s="205">
        <f>S216*H216</f>
        <v>0</v>
      </c>
      <c r="AR216" s="24" t="s">
        <v>258</v>
      </c>
      <c r="AT216" s="24" t="s">
        <v>253</v>
      </c>
      <c r="AU216" s="24" t="s">
        <v>94</v>
      </c>
      <c r="AY216" s="24" t="s">
        <v>250</v>
      </c>
      <c r="BE216" s="206">
        <f>IF(N216="základní",J216,0)</f>
        <v>0</v>
      </c>
      <c r="BF216" s="206">
        <f>IF(N216="snížená",J216,0)</f>
        <v>0</v>
      </c>
      <c r="BG216" s="206">
        <f>IF(N216="zákl. přenesená",J216,0)</f>
        <v>0</v>
      </c>
      <c r="BH216" s="206">
        <f>IF(N216="sníž. přenesená",J216,0)</f>
        <v>0</v>
      </c>
      <c r="BI216" s="206">
        <f>IF(N216="nulová",J216,0)</f>
        <v>0</v>
      </c>
      <c r="BJ216" s="24" t="s">
        <v>94</v>
      </c>
      <c r="BK216" s="206">
        <f>ROUND(I216*H216,2)</f>
        <v>0</v>
      </c>
      <c r="BL216" s="24" t="s">
        <v>258</v>
      </c>
      <c r="BM216" s="24" t="s">
        <v>474</v>
      </c>
    </row>
    <row r="217" spans="2:65" s="1" customFormat="1" ht="22.5" customHeight="1">
      <c r="B217" s="41"/>
      <c r="C217" s="195" t="s">
        <v>475</v>
      </c>
      <c r="D217" s="195" t="s">
        <v>253</v>
      </c>
      <c r="E217" s="196" t="s">
        <v>476</v>
      </c>
      <c r="F217" s="197" t="s">
        <v>477</v>
      </c>
      <c r="G217" s="198" t="s">
        <v>271</v>
      </c>
      <c r="H217" s="199">
        <v>160.4</v>
      </c>
      <c r="I217" s="200"/>
      <c r="J217" s="201">
        <f>ROUND(I217*H217,2)</f>
        <v>0</v>
      </c>
      <c r="K217" s="197" t="s">
        <v>257</v>
      </c>
      <c r="L217" s="61"/>
      <c r="M217" s="202" t="s">
        <v>21</v>
      </c>
      <c r="N217" s="203" t="s">
        <v>43</v>
      </c>
      <c r="O217" s="42"/>
      <c r="P217" s="204">
        <f>O217*H217</f>
        <v>0</v>
      </c>
      <c r="Q217" s="204">
        <v>4.0000000000000003E-5</v>
      </c>
      <c r="R217" s="204">
        <f>Q217*H217</f>
        <v>6.4160000000000007E-3</v>
      </c>
      <c r="S217" s="204">
        <v>0</v>
      </c>
      <c r="T217" s="205">
        <f>S217*H217</f>
        <v>0</v>
      </c>
      <c r="AR217" s="24" t="s">
        <v>258</v>
      </c>
      <c r="AT217" s="24" t="s">
        <v>253</v>
      </c>
      <c r="AU217" s="24" t="s">
        <v>94</v>
      </c>
      <c r="AY217" s="24" t="s">
        <v>250</v>
      </c>
      <c r="BE217" s="206">
        <f>IF(N217="základní",J217,0)</f>
        <v>0</v>
      </c>
      <c r="BF217" s="206">
        <f>IF(N217="snížená",J217,0)</f>
        <v>0</v>
      </c>
      <c r="BG217" s="206">
        <f>IF(N217="zákl. přenesená",J217,0)</f>
        <v>0</v>
      </c>
      <c r="BH217" s="206">
        <f>IF(N217="sníž. přenesená",J217,0)</f>
        <v>0</v>
      </c>
      <c r="BI217" s="206">
        <f>IF(N217="nulová",J217,0)</f>
        <v>0</v>
      </c>
      <c r="BJ217" s="24" t="s">
        <v>94</v>
      </c>
      <c r="BK217" s="206">
        <f>ROUND(I217*H217,2)</f>
        <v>0</v>
      </c>
      <c r="BL217" s="24" t="s">
        <v>258</v>
      </c>
      <c r="BM217" s="24" t="s">
        <v>478</v>
      </c>
    </row>
    <row r="218" spans="2:65" s="11" customFormat="1">
      <c r="B218" s="207"/>
      <c r="C218" s="208"/>
      <c r="D218" s="221" t="s">
        <v>260</v>
      </c>
      <c r="E218" s="231" t="s">
        <v>21</v>
      </c>
      <c r="F218" s="232" t="s">
        <v>176</v>
      </c>
      <c r="G218" s="208"/>
      <c r="H218" s="233">
        <v>160.4</v>
      </c>
      <c r="I218" s="213"/>
      <c r="J218" s="208"/>
      <c r="K218" s="208"/>
      <c r="L218" s="214"/>
      <c r="M218" s="215"/>
      <c r="N218" s="216"/>
      <c r="O218" s="216"/>
      <c r="P218" s="216"/>
      <c r="Q218" s="216"/>
      <c r="R218" s="216"/>
      <c r="S218" s="216"/>
      <c r="T218" s="217"/>
      <c r="AT218" s="218" t="s">
        <v>260</v>
      </c>
      <c r="AU218" s="218" t="s">
        <v>94</v>
      </c>
      <c r="AV218" s="11" t="s">
        <v>94</v>
      </c>
      <c r="AW218" s="11" t="s">
        <v>35</v>
      </c>
      <c r="AX218" s="11" t="s">
        <v>79</v>
      </c>
      <c r="AY218" s="218" t="s">
        <v>250</v>
      </c>
    </row>
    <row r="219" spans="2:65" s="1" customFormat="1" ht="22.5" customHeight="1">
      <c r="B219" s="41"/>
      <c r="C219" s="195" t="s">
        <v>479</v>
      </c>
      <c r="D219" s="195" t="s">
        <v>253</v>
      </c>
      <c r="E219" s="196" t="s">
        <v>480</v>
      </c>
      <c r="F219" s="197" t="s">
        <v>481</v>
      </c>
      <c r="G219" s="198" t="s">
        <v>271</v>
      </c>
      <c r="H219" s="199">
        <v>41.37</v>
      </c>
      <c r="I219" s="200"/>
      <c r="J219" s="201">
        <f>ROUND(I219*H219,2)</f>
        <v>0</v>
      </c>
      <c r="K219" s="197" t="s">
        <v>257</v>
      </c>
      <c r="L219" s="61"/>
      <c r="M219" s="202" t="s">
        <v>21</v>
      </c>
      <c r="N219" s="203" t="s">
        <v>43</v>
      </c>
      <c r="O219" s="42"/>
      <c r="P219" s="204">
        <f>O219*H219</f>
        <v>0</v>
      </c>
      <c r="Q219" s="204">
        <v>0</v>
      </c>
      <c r="R219" s="204">
        <f>Q219*H219</f>
        <v>0</v>
      </c>
      <c r="S219" s="204">
        <v>0</v>
      </c>
      <c r="T219" s="205">
        <f>S219*H219</f>
        <v>0</v>
      </c>
      <c r="AR219" s="24" t="s">
        <v>258</v>
      </c>
      <c r="AT219" s="24" t="s">
        <v>253</v>
      </c>
      <c r="AU219" s="24" t="s">
        <v>94</v>
      </c>
      <c r="AY219" s="24" t="s">
        <v>250</v>
      </c>
      <c r="BE219" s="206">
        <f>IF(N219="základní",J219,0)</f>
        <v>0</v>
      </c>
      <c r="BF219" s="206">
        <f>IF(N219="snížená",J219,0)</f>
        <v>0</v>
      </c>
      <c r="BG219" s="206">
        <f>IF(N219="zákl. přenesená",J219,0)</f>
        <v>0</v>
      </c>
      <c r="BH219" s="206">
        <f>IF(N219="sníž. přenesená",J219,0)</f>
        <v>0</v>
      </c>
      <c r="BI219" s="206">
        <f>IF(N219="nulová",J219,0)</f>
        <v>0</v>
      </c>
      <c r="BJ219" s="24" t="s">
        <v>94</v>
      </c>
      <c r="BK219" s="206">
        <f>ROUND(I219*H219,2)</f>
        <v>0</v>
      </c>
      <c r="BL219" s="24" t="s">
        <v>258</v>
      </c>
      <c r="BM219" s="24" t="s">
        <v>482</v>
      </c>
    </row>
    <row r="220" spans="2:65" s="11" customFormat="1">
      <c r="B220" s="207"/>
      <c r="C220" s="208"/>
      <c r="D220" s="221" t="s">
        <v>260</v>
      </c>
      <c r="E220" s="231" t="s">
        <v>21</v>
      </c>
      <c r="F220" s="232" t="s">
        <v>483</v>
      </c>
      <c r="G220" s="208"/>
      <c r="H220" s="233">
        <v>41.37</v>
      </c>
      <c r="I220" s="213"/>
      <c r="J220" s="208"/>
      <c r="K220" s="208"/>
      <c r="L220" s="214"/>
      <c r="M220" s="215"/>
      <c r="N220" s="216"/>
      <c r="O220" s="216"/>
      <c r="P220" s="216"/>
      <c r="Q220" s="216"/>
      <c r="R220" s="216"/>
      <c r="S220" s="216"/>
      <c r="T220" s="217"/>
      <c r="AT220" s="218" t="s">
        <v>260</v>
      </c>
      <c r="AU220" s="218" t="s">
        <v>94</v>
      </c>
      <c r="AV220" s="11" t="s">
        <v>94</v>
      </c>
      <c r="AW220" s="11" t="s">
        <v>35</v>
      </c>
      <c r="AX220" s="11" t="s">
        <v>79</v>
      </c>
      <c r="AY220" s="218" t="s">
        <v>250</v>
      </c>
    </row>
    <row r="221" spans="2:65" s="1" customFormat="1" ht="22.5" customHeight="1">
      <c r="B221" s="41"/>
      <c r="C221" s="195" t="s">
        <v>484</v>
      </c>
      <c r="D221" s="195" t="s">
        <v>253</v>
      </c>
      <c r="E221" s="196" t="s">
        <v>485</v>
      </c>
      <c r="F221" s="197" t="s">
        <v>486</v>
      </c>
      <c r="G221" s="198" t="s">
        <v>271</v>
      </c>
      <c r="H221" s="199">
        <v>41.37</v>
      </c>
      <c r="I221" s="200"/>
      <c r="J221" s="201">
        <f>ROUND(I221*H221,2)</f>
        <v>0</v>
      </c>
      <c r="K221" s="197" t="s">
        <v>257</v>
      </c>
      <c r="L221" s="61"/>
      <c r="M221" s="202" t="s">
        <v>21</v>
      </c>
      <c r="N221" s="203" t="s">
        <v>43</v>
      </c>
      <c r="O221" s="42"/>
      <c r="P221" s="204">
        <f>O221*H221</f>
        <v>0</v>
      </c>
      <c r="Q221" s="204">
        <v>1.0000000000000001E-5</v>
      </c>
      <c r="R221" s="204">
        <f>Q221*H221</f>
        <v>4.1370000000000003E-4</v>
      </c>
      <c r="S221" s="204">
        <v>0</v>
      </c>
      <c r="T221" s="205">
        <f>S221*H221</f>
        <v>0</v>
      </c>
      <c r="AR221" s="24" t="s">
        <v>258</v>
      </c>
      <c r="AT221" s="24" t="s">
        <v>253</v>
      </c>
      <c r="AU221" s="24" t="s">
        <v>94</v>
      </c>
      <c r="AY221" s="24" t="s">
        <v>250</v>
      </c>
      <c r="BE221" s="206">
        <f>IF(N221="základní",J221,0)</f>
        <v>0</v>
      </c>
      <c r="BF221" s="206">
        <f>IF(N221="snížená",J221,0)</f>
        <v>0</v>
      </c>
      <c r="BG221" s="206">
        <f>IF(N221="zákl. přenesená",J221,0)</f>
        <v>0</v>
      </c>
      <c r="BH221" s="206">
        <f>IF(N221="sníž. přenesená",J221,0)</f>
        <v>0</v>
      </c>
      <c r="BI221" s="206">
        <f>IF(N221="nulová",J221,0)</f>
        <v>0</v>
      </c>
      <c r="BJ221" s="24" t="s">
        <v>94</v>
      </c>
      <c r="BK221" s="206">
        <f>ROUND(I221*H221,2)</f>
        <v>0</v>
      </c>
      <c r="BL221" s="24" t="s">
        <v>258</v>
      </c>
      <c r="BM221" s="24" t="s">
        <v>487</v>
      </c>
    </row>
    <row r="222" spans="2:65" s="11" customFormat="1">
      <c r="B222" s="207"/>
      <c r="C222" s="208"/>
      <c r="D222" s="221" t="s">
        <v>260</v>
      </c>
      <c r="E222" s="231" t="s">
        <v>21</v>
      </c>
      <c r="F222" s="232" t="s">
        <v>483</v>
      </c>
      <c r="G222" s="208"/>
      <c r="H222" s="233">
        <v>41.37</v>
      </c>
      <c r="I222" s="213"/>
      <c r="J222" s="208"/>
      <c r="K222" s="208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260</v>
      </c>
      <c r="AU222" s="218" t="s">
        <v>94</v>
      </c>
      <c r="AV222" s="11" t="s">
        <v>94</v>
      </c>
      <c r="AW222" s="11" t="s">
        <v>35</v>
      </c>
      <c r="AX222" s="11" t="s">
        <v>79</v>
      </c>
      <c r="AY222" s="218" t="s">
        <v>250</v>
      </c>
    </row>
    <row r="223" spans="2:65" s="1" customFormat="1" ht="31.5" customHeight="1">
      <c r="B223" s="41"/>
      <c r="C223" s="195" t="s">
        <v>488</v>
      </c>
      <c r="D223" s="195" t="s">
        <v>253</v>
      </c>
      <c r="E223" s="196" t="s">
        <v>489</v>
      </c>
      <c r="F223" s="197" t="s">
        <v>490</v>
      </c>
      <c r="G223" s="198" t="s">
        <v>256</v>
      </c>
      <c r="H223" s="199">
        <v>4.01</v>
      </c>
      <c r="I223" s="200"/>
      <c r="J223" s="201">
        <f>ROUND(I223*H223,2)</f>
        <v>0</v>
      </c>
      <c r="K223" s="197" t="s">
        <v>257</v>
      </c>
      <c r="L223" s="61"/>
      <c r="M223" s="202" t="s">
        <v>21</v>
      </c>
      <c r="N223" s="203" t="s">
        <v>43</v>
      </c>
      <c r="O223" s="42"/>
      <c r="P223" s="204">
        <f>O223*H223</f>
        <v>0</v>
      </c>
      <c r="Q223" s="204">
        <v>0</v>
      </c>
      <c r="R223" s="204">
        <f>Q223*H223</f>
        <v>0</v>
      </c>
      <c r="S223" s="204">
        <v>2.2000000000000002</v>
      </c>
      <c r="T223" s="205">
        <f>S223*H223</f>
        <v>8.822000000000001</v>
      </c>
      <c r="AR223" s="24" t="s">
        <v>258</v>
      </c>
      <c r="AT223" s="24" t="s">
        <v>253</v>
      </c>
      <c r="AU223" s="24" t="s">
        <v>94</v>
      </c>
      <c r="AY223" s="24" t="s">
        <v>250</v>
      </c>
      <c r="BE223" s="206">
        <f>IF(N223="základní",J223,0)</f>
        <v>0</v>
      </c>
      <c r="BF223" s="206">
        <f>IF(N223="snížená",J223,0)</f>
        <v>0</v>
      </c>
      <c r="BG223" s="206">
        <f>IF(N223="zákl. přenesená",J223,0)</f>
        <v>0</v>
      </c>
      <c r="BH223" s="206">
        <f>IF(N223="sníž. přenesená",J223,0)</f>
        <v>0</v>
      </c>
      <c r="BI223" s="206">
        <f>IF(N223="nulová",J223,0)</f>
        <v>0</v>
      </c>
      <c r="BJ223" s="24" t="s">
        <v>94</v>
      </c>
      <c r="BK223" s="206">
        <f>ROUND(I223*H223,2)</f>
        <v>0</v>
      </c>
      <c r="BL223" s="24" t="s">
        <v>258</v>
      </c>
      <c r="BM223" s="24" t="s">
        <v>491</v>
      </c>
    </row>
    <row r="224" spans="2:65" s="11" customFormat="1">
      <c r="B224" s="207"/>
      <c r="C224" s="208"/>
      <c r="D224" s="221" t="s">
        <v>260</v>
      </c>
      <c r="E224" s="231" t="s">
        <v>21</v>
      </c>
      <c r="F224" s="232" t="s">
        <v>492</v>
      </c>
      <c r="G224" s="208"/>
      <c r="H224" s="233">
        <v>4.01</v>
      </c>
      <c r="I224" s="213"/>
      <c r="J224" s="208"/>
      <c r="K224" s="208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260</v>
      </c>
      <c r="AU224" s="218" t="s">
        <v>94</v>
      </c>
      <c r="AV224" s="11" t="s">
        <v>94</v>
      </c>
      <c r="AW224" s="11" t="s">
        <v>35</v>
      </c>
      <c r="AX224" s="11" t="s">
        <v>79</v>
      </c>
      <c r="AY224" s="218" t="s">
        <v>250</v>
      </c>
    </row>
    <row r="225" spans="2:65" s="1" customFormat="1" ht="22.5" customHeight="1">
      <c r="B225" s="41"/>
      <c r="C225" s="195" t="s">
        <v>493</v>
      </c>
      <c r="D225" s="195" t="s">
        <v>253</v>
      </c>
      <c r="E225" s="196" t="s">
        <v>494</v>
      </c>
      <c r="F225" s="197" t="s">
        <v>495</v>
      </c>
      <c r="G225" s="198" t="s">
        <v>271</v>
      </c>
      <c r="H225" s="199">
        <v>160.4</v>
      </c>
      <c r="I225" s="200"/>
      <c r="J225" s="201">
        <f>ROUND(I225*H225,2)</f>
        <v>0</v>
      </c>
      <c r="K225" s="197" t="s">
        <v>257</v>
      </c>
      <c r="L225" s="61"/>
      <c r="M225" s="202" t="s">
        <v>21</v>
      </c>
      <c r="N225" s="203" t="s">
        <v>43</v>
      </c>
      <c r="O225" s="42"/>
      <c r="P225" s="204">
        <f>O225*H225</f>
        <v>0</v>
      </c>
      <c r="Q225" s="204">
        <v>0</v>
      </c>
      <c r="R225" s="204">
        <f>Q225*H225</f>
        <v>0</v>
      </c>
      <c r="S225" s="204">
        <v>4.4999999999999998E-2</v>
      </c>
      <c r="T225" s="205">
        <f>S225*H225</f>
        <v>7.218</v>
      </c>
      <c r="AR225" s="24" t="s">
        <v>258</v>
      </c>
      <c r="AT225" s="24" t="s">
        <v>253</v>
      </c>
      <c r="AU225" s="24" t="s">
        <v>94</v>
      </c>
      <c r="AY225" s="24" t="s">
        <v>250</v>
      </c>
      <c r="BE225" s="206">
        <f>IF(N225="základní",J225,0)</f>
        <v>0</v>
      </c>
      <c r="BF225" s="206">
        <f>IF(N225="snížená",J225,0)</f>
        <v>0</v>
      </c>
      <c r="BG225" s="206">
        <f>IF(N225="zákl. přenesená",J225,0)</f>
        <v>0</v>
      </c>
      <c r="BH225" s="206">
        <f>IF(N225="sníž. přenesená",J225,0)</f>
        <v>0</v>
      </c>
      <c r="BI225" s="206">
        <f>IF(N225="nulová",J225,0)</f>
        <v>0</v>
      </c>
      <c r="BJ225" s="24" t="s">
        <v>94</v>
      </c>
      <c r="BK225" s="206">
        <f>ROUND(I225*H225,2)</f>
        <v>0</v>
      </c>
      <c r="BL225" s="24" t="s">
        <v>258</v>
      </c>
      <c r="BM225" s="24" t="s">
        <v>496</v>
      </c>
    </row>
    <row r="226" spans="2:65" s="11" customFormat="1">
      <c r="B226" s="207"/>
      <c r="C226" s="208"/>
      <c r="D226" s="221" t="s">
        <v>260</v>
      </c>
      <c r="E226" s="231" t="s">
        <v>21</v>
      </c>
      <c r="F226" s="232" t="s">
        <v>176</v>
      </c>
      <c r="G226" s="208"/>
      <c r="H226" s="233">
        <v>160.4</v>
      </c>
      <c r="I226" s="213"/>
      <c r="J226" s="208"/>
      <c r="K226" s="208"/>
      <c r="L226" s="214"/>
      <c r="M226" s="215"/>
      <c r="N226" s="216"/>
      <c r="O226" s="216"/>
      <c r="P226" s="216"/>
      <c r="Q226" s="216"/>
      <c r="R226" s="216"/>
      <c r="S226" s="216"/>
      <c r="T226" s="217"/>
      <c r="AT226" s="218" t="s">
        <v>260</v>
      </c>
      <c r="AU226" s="218" t="s">
        <v>94</v>
      </c>
      <c r="AV226" s="11" t="s">
        <v>94</v>
      </c>
      <c r="AW226" s="11" t="s">
        <v>35</v>
      </c>
      <c r="AX226" s="11" t="s">
        <v>79</v>
      </c>
      <c r="AY226" s="218" t="s">
        <v>250</v>
      </c>
    </row>
    <row r="227" spans="2:65" s="1" customFormat="1" ht="22.5" customHeight="1">
      <c r="B227" s="41"/>
      <c r="C227" s="195" t="s">
        <v>497</v>
      </c>
      <c r="D227" s="195" t="s">
        <v>253</v>
      </c>
      <c r="E227" s="196" t="s">
        <v>498</v>
      </c>
      <c r="F227" s="197" t="s">
        <v>499</v>
      </c>
      <c r="G227" s="198" t="s">
        <v>256</v>
      </c>
      <c r="H227" s="199">
        <v>9.2620000000000005</v>
      </c>
      <c r="I227" s="200"/>
      <c r="J227" s="201">
        <f>ROUND(I227*H227,2)</f>
        <v>0</v>
      </c>
      <c r="K227" s="197" t="s">
        <v>257</v>
      </c>
      <c r="L227" s="61"/>
      <c r="M227" s="202" t="s">
        <v>21</v>
      </c>
      <c r="N227" s="203" t="s">
        <v>43</v>
      </c>
      <c r="O227" s="42"/>
      <c r="P227" s="204">
        <f>O227*H227</f>
        <v>0</v>
      </c>
      <c r="Q227" s="204">
        <v>0</v>
      </c>
      <c r="R227" s="204">
        <f>Q227*H227</f>
        <v>0</v>
      </c>
      <c r="S227" s="204">
        <v>1.4</v>
      </c>
      <c r="T227" s="205">
        <f>S227*H227</f>
        <v>12.966799999999999</v>
      </c>
      <c r="AR227" s="24" t="s">
        <v>258</v>
      </c>
      <c r="AT227" s="24" t="s">
        <v>253</v>
      </c>
      <c r="AU227" s="24" t="s">
        <v>94</v>
      </c>
      <c r="AY227" s="24" t="s">
        <v>250</v>
      </c>
      <c r="BE227" s="206">
        <f>IF(N227="základní",J227,0)</f>
        <v>0</v>
      </c>
      <c r="BF227" s="206">
        <f>IF(N227="snížená",J227,0)</f>
        <v>0</v>
      </c>
      <c r="BG227" s="206">
        <f>IF(N227="zákl. přenesená",J227,0)</f>
        <v>0</v>
      </c>
      <c r="BH227" s="206">
        <f>IF(N227="sníž. přenesená",J227,0)</f>
        <v>0</v>
      </c>
      <c r="BI227" s="206">
        <f>IF(N227="nulová",J227,0)</f>
        <v>0</v>
      </c>
      <c r="BJ227" s="24" t="s">
        <v>94</v>
      </c>
      <c r="BK227" s="206">
        <f>ROUND(I227*H227,2)</f>
        <v>0</v>
      </c>
      <c r="BL227" s="24" t="s">
        <v>258</v>
      </c>
      <c r="BM227" s="24" t="s">
        <v>500</v>
      </c>
    </row>
    <row r="228" spans="2:65" s="11" customFormat="1">
      <c r="B228" s="207"/>
      <c r="C228" s="208"/>
      <c r="D228" s="209" t="s">
        <v>260</v>
      </c>
      <c r="E228" s="210" t="s">
        <v>21</v>
      </c>
      <c r="F228" s="211" t="s">
        <v>501</v>
      </c>
      <c r="G228" s="208"/>
      <c r="H228" s="212">
        <v>3.31</v>
      </c>
      <c r="I228" s="213"/>
      <c r="J228" s="208"/>
      <c r="K228" s="208"/>
      <c r="L228" s="214"/>
      <c r="M228" s="215"/>
      <c r="N228" s="216"/>
      <c r="O228" s="216"/>
      <c r="P228" s="216"/>
      <c r="Q228" s="216"/>
      <c r="R228" s="216"/>
      <c r="S228" s="216"/>
      <c r="T228" s="217"/>
      <c r="AT228" s="218" t="s">
        <v>260</v>
      </c>
      <c r="AU228" s="218" t="s">
        <v>94</v>
      </c>
      <c r="AV228" s="11" t="s">
        <v>94</v>
      </c>
      <c r="AW228" s="11" t="s">
        <v>35</v>
      </c>
      <c r="AX228" s="11" t="s">
        <v>71</v>
      </c>
      <c r="AY228" s="218" t="s">
        <v>250</v>
      </c>
    </row>
    <row r="229" spans="2:65" s="11" customFormat="1">
      <c r="B229" s="207"/>
      <c r="C229" s="208"/>
      <c r="D229" s="209" t="s">
        <v>260</v>
      </c>
      <c r="E229" s="210" t="s">
        <v>21</v>
      </c>
      <c r="F229" s="211" t="s">
        <v>502</v>
      </c>
      <c r="G229" s="208"/>
      <c r="H229" s="212">
        <v>5.952</v>
      </c>
      <c r="I229" s="213"/>
      <c r="J229" s="208"/>
      <c r="K229" s="208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260</v>
      </c>
      <c r="AU229" s="218" t="s">
        <v>94</v>
      </c>
      <c r="AV229" s="11" t="s">
        <v>94</v>
      </c>
      <c r="AW229" s="11" t="s">
        <v>35</v>
      </c>
      <c r="AX229" s="11" t="s">
        <v>71</v>
      </c>
      <c r="AY229" s="218" t="s">
        <v>250</v>
      </c>
    </row>
    <row r="230" spans="2:65" s="12" customFormat="1">
      <c r="B230" s="219"/>
      <c r="C230" s="220"/>
      <c r="D230" s="221" t="s">
        <v>260</v>
      </c>
      <c r="E230" s="222" t="s">
        <v>21</v>
      </c>
      <c r="F230" s="223" t="s">
        <v>263</v>
      </c>
      <c r="G230" s="220"/>
      <c r="H230" s="224">
        <v>9.2620000000000005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AT230" s="230" t="s">
        <v>260</v>
      </c>
      <c r="AU230" s="230" t="s">
        <v>94</v>
      </c>
      <c r="AV230" s="12" t="s">
        <v>251</v>
      </c>
      <c r="AW230" s="12" t="s">
        <v>35</v>
      </c>
      <c r="AX230" s="12" t="s">
        <v>79</v>
      </c>
      <c r="AY230" s="230" t="s">
        <v>250</v>
      </c>
    </row>
    <row r="231" spans="2:65" s="1" customFormat="1" ht="22.5" customHeight="1">
      <c r="B231" s="41"/>
      <c r="C231" s="195" t="s">
        <v>503</v>
      </c>
      <c r="D231" s="195" t="s">
        <v>253</v>
      </c>
      <c r="E231" s="196" t="s">
        <v>504</v>
      </c>
      <c r="F231" s="197" t="s">
        <v>505</v>
      </c>
      <c r="G231" s="198" t="s">
        <v>256</v>
      </c>
      <c r="H231" s="199">
        <v>0.59399999999999997</v>
      </c>
      <c r="I231" s="200"/>
      <c r="J231" s="201">
        <f>ROUND(I231*H231,2)</f>
        <v>0</v>
      </c>
      <c r="K231" s="197" t="s">
        <v>21</v>
      </c>
      <c r="L231" s="61"/>
      <c r="M231" s="202" t="s">
        <v>21</v>
      </c>
      <c r="N231" s="203" t="s">
        <v>43</v>
      </c>
      <c r="O231" s="42"/>
      <c r="P231" s="204">
        <f>O231*H231</f>
        <v>0</v>
      </c>
      <c r="Q231" s="204">
        <v>0</v>
      </c>
      <c r="R231" s="204">
        <f>Q231*H231</f>
        <v>0</v>
      </c>
      <c r="S231" s="204">
        <v>1.4</v>
      </c>
      <c r="T231" s="205">
        <f>S231*H231</f>
        <v>0.83159999999999989</v>
      </c>
      <c r="AR231" s="24" t="s">
        <v>258</v>
      </c>
      <c r="AT231" s="24" t="s">
        <v>253</v>
      </c>
      <c r="AU231" s="24" t="s">
        <v>94</v>
      </c>
      <c r="AY231" s="24" t="s">
        <v>250</v>
      </c>
      <c r="BE231" s="206">
        <f>IF(N231="základní",J231,0)</f>
        <v>0</v>
      </c>
      <c r="BF231" s="206">
        <f>IF(N231="snížená",J231,0)</f>
        <v>0</v>
      </c>
      <c r="BG231" s="206">
        <f>IF(N231="zákl. přenesená",J231,0)</f>
        <v>0</v>
      </c>
      <c r="BH231" s="206">
        <f>IF(N231="sníž. přenesená",J231,0)</f>
        <v>0</v>
      </c>
      <c r="BI231" s="206">
        <f>IF(N231="nulová",J231,0)</f>
        <v>0</v>
      </c>
      <c r="BJ231" s="24" t="s">
        <v>94</v>
      </c>
      <c r="BK231" s="206">
        <f>ROUND(I231*H231,2)</f>
        <v>0</v>
      </c>
      <c r="BL231" s="24" t="s">
        <v>258</v>
      </c>
      <c r="BM231" s="24" t="s">
        <v>506</v>
      </c>
    </row>
    <row r="232" spans="2:65" s="11" customFormat="1">
      <c r="B232" s="207"/>
      <c r="C232" s="208"/>
      <c r="D232" s="221" t="s">
        <v>260</v>
      </c>
      <c r="E232" s="231" t="s">
        <v>21</v>
      </c>
      <c r="F232" s="232" t="s">
        <v>507</v>
      </c>
      <c r="G232" s="208"/>
      <c r="H232" s="233">
        <v>0.59399999999999997</v>
      </c>
      <c r="I232" s="213"/>
      <c r="J232" s="208"/>
      <c r="K232" s="208"/>
      <c r="L232" s="214"/>
      <c r="M232" s="215"/>
      <c r="N232" s="216"/>
      <c r="O232" s="216"/>
      <c r="P232" s="216"/>
      <c r="Q232" s="216"/>
      <c r="R232" s="216"/>
      <c r="S232" s="216"/>
      <c r="T232" s="217"/>
      <c r="AT232" s="218" t="s">
        <v>260</v>
      </c>
      <c r="AU232" s="218" t="s">
        <v>94</v>
      </c>
      <c r="AV232" s="11" t="s">
        <v>94</v>
      </c>
      <c r="AW232" s="11" t="s">
        <v>35</v>
      </c>
      <c r="AX232" s="11" t="s">
        <v>79</v>
      </c>
      <c r="AY232" s="218" t="s">
        <v>250</v>
      </c>
    </row>
    <row r="233" spans="2:65" s="1" customFormat="1" ht="22.5" customHeight="1">
      <c r="B233" s="41"/>
      <c r="C233" s="195" t="s">
        <v>508</v>
      </c>
      <c r="D233" s="195" t="s">
        <v>253</v>
      </c>
      <c r="E233" s="196" t="s">
        <v>509</v>
      </c>
      <c r="F233" s="197" t="s">
        <v>510</v>
      </c>
      <c r="G233" s="198" t="s">
        <v>271</v>
      </c>
      <c r="H233" s="199">
        <v>1.2250000000000001</v>
      </c>
      <c r="I233" s="200"/>
      <c r="J233" s="201">
        <f>ROUND(I233*H233,2)</f>
        <v>0</v>
      </c>
      <c r="K233" s="197" t="s">
        <v>257</v>
      </c>
      <c r="L233" s="61"/>
      <c r="M233" s="202" t="s">
        <v>21</v>
      </c>
      <c r="N233" s="203" t="s">
        <v>43</v>
      </c>
      <c r="O233" s="42"/>
      <c r="P233" s="204">
        <f>O233*H233</f>
        <v>0</v>
      </c>
      <c r="Q233" s="204">
        <v>0</v>
      </c>
      <c r="R233" s="204">
        <f>Q233*H233</f>
        <v>0</v>
      </c>
      <c r="S233" s="204">
        <v>5.5E-2</v>
      </c>
      <c r="T233" s="205">
        <f>S233*H233</f>
        <v>6.7375000000000004E-2</v>
      </c>
      <c r="AR233" s="24" t="s">
        <v>258</v>
      </c>
      <c r="AT233" s="24" t="s">
        <v>253</v>
      </c>
      <c r="AU233" s="24" t="s">
        <v>94</v>
      </c>
      <c r="AY233" s="24" t="s">
        <v>250</v>
      </c>
      <c r="BE233" s="206">
        <f>IF(N233="základní",J233,0)</f>
        <v>0</v>
      </c>
      <c r="BF233" s="206">
        <f>IF(N233="snížená",J233,0)</f>
        <v>0</v>
      </c>
      <c r="BG233" s="206">
        <f>IF(N233="zákl. přenesená",J233,0)</f>
        <v>0</v>
      </c>
      <c r="BH233" s="206">
        <f>IF(N233="sníž. přenesená",J233,0)</f>
        <v>0</v>
      </c>
      <c r="BI233" s="206">
        <f>IF(N233="nulová",J233,0)</f>
        <v>0</v>
      </c>
      <c r="BJ233" s="24" t="s">
        <v>94</v>
      </c>
      <c r="BK233" s="206">
        <f>ROUND(I233*H233,2)</f>
        <v>0</v>
      </c>
      <c r="BL233" s="24" t="s">
        <v>258</v>
      </c>
      <c r="BM233" s="24" t="s">
        <v>511</v>
      </c>
    </row>
    <row r="234" spans="2:65" s="11" customFormat="1">
      <c r="B234" s="207"/>
      <c r="C234" s="208"/>
      <c r="D234" s="209" t="s">
        <v>260</v>
      </c>
      <c r="E234" s="210" t="s">
        <v>21</v>
      </c>
      <c r="F234" s="211" t="s">
        <v>512</v>
      </c>
      <c r="G234" s="208"/>
      <c r="H234" s="212">
        <v>1.2250000000000001</v>
      </c>
      <c r="I234" s="213"/>
      <c r="J234" s="208"/>
      <c r="K234" s="208"/>
      <c r="L234" s="214"/>
      <c r="M234" s="215"/>
      <c r="N234" s="216"/>
      <c r="O234" s="216"/>
      <c r="P234" s="216"/>
      <c r="Q234" s="216"/>
      <c r="R234" s="216"/>
      <c r="S234" s="216"/>
      <c r="T234" s="217"/>
      <c r="AT234" s="218" t="s">
        <v>260</v>
      </c>
      <c r="AU234" s="218" t="s">
        <v>94</v>
      </c>
      <c r="AV234" s="11" t="s">
        <v>94</v>
      </c>
      <c r="AW234" s="11" t="s">
        <v>35</v>
      </c>
      <c r="AX234" s="11" t="s">
        <v>71</v>
      </c>
      <c r="AY234" s="218" t="s">
        <v>250</v>
      </c>
    </row>
    <row r="235" spans="2:65" s="12" customFormat="1">
      <c r="B235" s="219"/>
      <c r="C235" s="220"/>
      <c r="D235" s="221" t="s">
        <v>260</v>
      </c>
      <c r="E235" s="222" t="s">
        <v>145</v>
      </c>
      <c r="F235" s="223" t="s">
        <v>263</v>
      </c>
      <c r="G235" s="220"/>
      <c r="H235" s="224">
        <v>1.2250000000000001</v>
      </c>
      <c r="I235" s="225"/>
      <c r="J235" s="220"/>
      <c r="K235" s="220"/>
      <c r="L235" s="226"/>
      <c r="M235" s="227"/>
      <c r="N235" s="228"/>
      <c r="O235" s="228"/>
      <c r="P235" s="228"/>
      <c r="Q235" s="228"/>
      <c r="R235" s="228"/>
      <c r="S235" s="228"/>
      <c r="T235" s="229"/>
      <c r="AT235" s="230" t="s">
        <v>260</v>
      </c>
      <c r="AU235" s="230" t="s">
        <v>94</v>
      </c>
      <c r="AV235" s="12" t="s">
        <v>251</v>
      </c>
      <c r="AW235" s="12" t="s">
        <v>35</v>
      </c>
      <c r="AX235" s="12" t="s">
        <v>79</v>
      </c>
      <c r="AY235" s="230" t="s">
        <v>250</v>
      </c>
    </row>
    <row r="236" spans="2:65" s="1" customFormat="1" ht="22.5" customHeight="1">
      <c r="B236" s="41"/>
      <c r="C236" s="195" t="s">
        <v>513</v>
      </c>
      <c r="D236" s="195" t="s">
        <v>253</v>
      </c>
      <c r="E236" s="196" t="s">
        <v>514</v>
      </c>
      <c r="F236" s="197" t="s">
        <v>515</v>
      </c>
      <c r="G236" s="198" t="s">
        <v>271</v>
      </c>
      <c r="H236" s="199">
        <v>1.899</v>
      </c>
      <c r="I236" s="200"/>
      <c r="J236" s="201">
        <f>ROUND(I236*H236,2)</f>
        <v>0</v>
      </c>
      <c r="K236" s="197" t="s">
        <v>257</v>
      </c>
      <c r="L236" s="61"/>
      <c r="M236" s="202" t="s">
        <v>21</v>
      </c>
      <c r="N236" s="203" t="s">
        <v>43</v>
      </c>
      <c r="O236" s="42"/>
      <c r="P236" s="204">
        <f>O236*H236</f>
        <v>0</v>
      </c>
      <c r="Q236" s="204">
        <v>0</v>
      </c>
      <c r="R236" s="204">
        <f>Q236*H236</f>
        <v>0</v>
      </c>
      <c r="S236" s="204">
        <v>7.5999999999999998E-2</v>
      </c>
      <c r="T236" s="205">
        <f>S236*H236</f>
        <v>0.14432400000000001</v>
      </c>
      <c r="AR236" s="24" t="s">
        <v>258</v>
      </c>
      <c r="AT236" s="24" t="s">
        <v>253</v>
      </c>
      <c r="AU236" s="24" t="s">
        <v>94</v>
      </c>
      <c r="AY236" s="24" t="s">
        <v>250</v>
      </c>
      <c r="BE236" s="206">
        <f>IF(N236="základní",J236,0)</f>
        <v>0</v>
      </c>
      <c r="BF236" s="206">
        <f>IF(N236="snížená",J236,0)</f>
        <v>0</v>
      </c>
      <c r="BG236" s="206">
        <f>IF(N236="zákl. přenesená",J236,0)</f>
        <v>0</v>
      </c>
      <c r="BH236" s="206">
        <f>IF(N236="sníž. přenesená",J236,0)</f>
        <v>0</v>
      </c>
      <c r="BI236" s="206">
        <f>IF(N236="nulová",J236,0)</f>
        <v>0</v>
      </c>
      <c r="BJ236" s="24" t="s">
        <v>94</v>
      </c>
      <c r="BK236" s="206">
        <f>ROUND(I236*H236,2)</f>
        <v>0</v>
      </c>
      <c r="BL236" s="24" t="s">
        <v>258</v>
      </c>
      <c r="BM236" s="24" t="s">
        <v>516</v>
      </c>
    </row>
    <row r="237" spans="2:65" s="11" customFormat="1">
      <c r="B237" s="207"/>
      <c r="C237" s="208"/>
      <c r="D237" s="221" t="s">
        <v>260</v>
      </c>
      <c r="E237" s="231" t="s">
        <v>21</v>
      </c>
      <c r="F237" s="232" t="s">
        <v>517</v>
      </c>
      <c r="G237" s="208"/>
      <c r="H237" s="233">
        <v>1.899</v>
      </c>
      <c r="I237" s="213"/>
      <c r="J237" s="208"/>
      <c r="K237" s="208"/>
      <c r="L237" s="214"/>
      <c r="M237" s="215"/>
      <c r="N237" s="216"/>
      <c r="O237" s="216"/>
      <c r="P237" s="216"/>
      <c r="Q237" s="216"/>
      <c r="R237" s="216"/>
      <c r="S237" s="216"/>
      <c r="T237" s="217"/>
      <c r="AT237" s="218" t="s">
        <v>260</v>
      </c>
      <c r="AU237" s="218" t="s">
        <v>94</v>
      </c>
      <c r="AV237" s="11" t="s">
        <v>94</v>
      </c>
      <c r="AW237" s="11" t="s">
        <v>35</v>
      </c>
      <c r="AX237" s="11" t="s">
        <v>79</v>
      </c>
      <c r="AY237" s="218" t="s">
        <v>250</v>
      </c>
    </row>
    <row r="238" spans="2:65" s="1" customFormat="1" ht="22.5" customHeight="1">
      <c r="B238" s="41"/>
      <c r="C238" s="195" t="s">
        <v>518</v>
      </c>
      <c r="D238" s="195" t="s">
        <v>253</v>
      </c>
      <c r="E238" s="196" t="s">
        <v>519</v>
      </c>
      <c r="F238" s="197" t="s">
        <v>520</v>
      </c>
      <c r="G238" s="198" t="s">
        <v>256</v>
      </c>
      <c r="H238" s="199">
        <v>0.49</v>
      </c>
      <c r="I238" s="200"/>
      <c r="J238" s="201">
        <f>ROUND(I238*H238,2)</f>
        <v>0</v>
      </c>
      <c r="K238" s="197" t="s">
        <v>257</v>
      </c>
      <c r="L238" s="61"/>
      <c r="M238" s="202" t="s">
        <v>21</v>
      </c>
      <c r="N238" s="203" t="s">
        <v>43</v>
      </c>
      <c r="O238" s="42"/>
      <c r="P238" s="204">
        <f>O238*H238</f>
        <v>0</v>
      </c>
      <c r="Q238" s="204">
        <v>0</v>
      </c>
      <c r="R238" s="204">
        <f>Q238*H238</f>
        <v>0</v>
      </c>
      <c r="S238" s="204">
        <v>1.8</v>
      </c>
      <c r="T238" s="205">
        <f>S238*H238</f>
        <v>0.88200000000000001</v>
      </c>
      <c r="AR238" s="24" t="s">
        <v>258</v>
      </c>
      <c r="AT238" s="24" t="s">
        <v>253</v>
      </c>
      <c r="AU238" s="24" t="s">
        <v>94</v>
      </c>
      <c r="AY238" s="24" t="s">
        <v>250</v>
      </c>
      <c r="BE238" s="206">
        <f>IF(N238="základní",J238,0)</f>
        <v>0</v>
      </c>
      <c r="BF238" s="206">
        <f>IF(N238="snížená",J238,0)</f>
        <v>0</v>
      </c>
      <c r="BG238" s="206">
        <f>IF(N238="zákl. přenesená",J238,0)</f>
        <v>0</v>
      </c>
      <c r="BH238" s="206">
        <f>IF(N238="sníž. přenesená",J238,0)</f>
        <v>0</v>
      </c>
      <c r="BI238" s="206">
        <f>IF(N238="nulová",J238,0)</f>
        <v>0</v>
      </c>
      <c r="BJ238" s="24" t="s">
        <v>94</v>
      </c>
      <c r="BK238" s="206">
        <f>ROUND(I238*H238,2)</f>
        <v>0</v>
      </c>
      <c r="BL238" s="24" t="s">
        <v>258</v>
      </c>
      <c r="BM238" s="24" t="s">
        <v>521</v>
      </c>
    </row>
    <row r="239" spans="2:65" s="11" customFormat="1">
      <c r="B239" s="207"/>
      <c r="C239" s="208"/>
      <c r="D239" s="221" t="s">
        <v>260</v>
      </c>
      <c r="E239" s="231" t="s">
        <v>21</v>
      </c>
      <c r="F239" s="232" t="s">
        <v>522</v>
      </c>
      <c r="G239" s="208"/>
      <c r="H239" s="233">
        <v>0.49</v>
      </c>
      <c r="I239" s="213"/>
      <c r="J239" s="208"/>
      <c r="K239" s="208"/>
      <c r="L239" s="214"/>
      <c r="M239" s="215"/>
      <c r="N239" s="216"/>
      <c r="O239" s="216"/>
      <c r="P239" s="216"/>
      <c r="Q239" s="216"/>
      <c r="R239" s="216"/>
      <c r="S239" s="216"/>
      <c r="T239" s="217"/>
      <c r="AT239" s="218" t="s">
        <v>260</v>
      </c>
      <c r="AU239" s="218" t="s">
        <v>94</v>
      </c>
      <c r="AV239" s="11" t="s">
        <v>94</v>
      </c>
      <c r="AW239" s="11" t="s">
        <v>35</v>
      </c>
      <c r="AX239" s="11" t="s">
        <v>79</v>
      </c>
      <c r="AY239" s="218" t="s">
        <v>250</v>
      </c>
    </row>
    <row r="240" spans="2:65" s="1" customFormat="1" ht="22.5" customHeight="1">
      <c r="B240" s="41"/>
      <c r="C240" s="195" t="s">
        <v>523</v>
      </c>
      <c r="D240" s="195" t="s">
        <v>253</v>
      </c>
      <c r="E240" s="196" t="s">
        <v>524</v>
      </c>
      <c r="F240" s="197" t="s">
        <v>525</v>
      </c>
      <c r="G240" s="198" t="s">
        <v>301</v>
      </c>
      <c r="H240" s="199">
        <v>53</v>
      </c>
      <c r="I240" s="200"/>
      <c r="J240" s="201">
        <f>ROUND(I240*H240,2)</f>
        <v>0</v>
      </c>
      <c r="K240" s="197" t="s">
        <v>257</v>
      </c>
      <c r="L240" s="61"/>
      <c r="M240" s="202" t="s">
        <v>21</v>
      </c>
      <c r="N240" s="203" t="s">
        <v>43</v>
      </c>
      <c r="O240" s="42"/>
      <c r="P240" s="204">
        <f>O240*H240</f>
        <v>0</v>
      </c>
      <c r="Q240" s="204">
        <v>0</v>
      </c>
      <c r="R240" s="204">
        <f>Q240*H240</f>
        <v>0</v>
      </c>
      <c r="S240" s="204">
        <v>3.1E-2</v>
      </c>
      <c r="T240" s="205">
        <f>S240*H240</f>
        <v>1.643</v>
      </c>
      <c r="AR240" s="24" t="s">
        <v>258</v>
      </c>
      <c r="AT240" s="24" t="s">
        <v>253</v>
      </c>
      <c r="AU240" s="24" t="s">
        <v>94</v>
      </c>
      <c r="AY240" s="24" t="s">
        <v>250</v>
      </c>
      <c r="BE240" s="206">
        <f>IF(N240="základní",J240,0)</f>
        <v>0</v>
      </c>
      <c r="BF240" s="206">
        <f>IF(N240="snížená",J240,0)</f>
        <v>0</v>
      </c>
      <c r="BG240" s="206">
        <f>IF(N240="zákl. přenesená",J240,0)</f>
        <v>0</v>
      </c>
      <c r="BH240" s="206">
        <f>IF(N240="sníž. přenesená",J240,0)</f>
        <v>0</v>
      </c>
      <c r="BI240" s="206">
        <f>IF(N240="nulová",J240,0)</f>
        <v>0</v>
      </c>
      <c r="BJ240" s="24" t="s">
        <v>94</v>
      </c>
      <c r="BK240" s="206">
        <f>ROUND(I240*H240,2)</f>
        <v>0</v>
      </c>
      <c r="BL240" s="24" t="s">
        <v>258</v>
      </c>
      <c r="BM240" s="24" t="s">
        <v>526</v>
      </c>
    </row>
    <row r="241" spans="2:65" s="11" customFormat="1">
      <c r="B241" s="207"/>
      <c r="C241" s="208"/>
      <c r="D241" s="221" t="s">
        <v>260</v>
      </c>
      <c r="E241" s="231" t="s">
        <v>21</v>
      </c>
      <c r="F241" s="232" t="s">
        <v>527</v>
      </c>
      <c r="G241" s="208"/>
      <c r="H241" s="233">
        <v>53</v>
      </c>
      <c r="I241" s="213"/>
      <c r="J241" s="208"/>
      <c r="K241" s="208"/>
      <c r="L241" s="214"/>
      <c r="M241" s="215"/>
      <c r="N241" s="216"/>
      <c r="O241" s="216"/>
      <c r="P241" s="216"/>
      <c r="Q241" s="216"/>
      <c r="R241" s="216"/>
      <c r="S241" s="216"/>
      <c r="T241" s="217"/>
      <c r="AT241" s="218" t="s">
        <v>260</v>
      </c>
      <c r="AU241" s="218" t="s">
        <v>94</v>
      </c>
      <c r="AV241" s="11" t="s">
        <v>94</v>
      </c>
      <c r="AW241" s="11" t="s">
        <v>35</v>
      </c>
      <c r="AX241" s="11" t="s">
        <v>79</v>
      </c>
      <c r="AY241" s="218" t="s">
        <v>250</v>
      </c>
    </row>
    <row r="242" spans="2:65" s="1" customFormat="1" ht="22.5" customHeight="1">
      <c r="B242" s="41"/>
      <c r="C242" s="195" t="s">
        <v>528</v>
      </c>
      <c r="D242" s="195" t="s">
        <v>253</v>
      </c>
      <c r="E242" s="196" t="s">
        <v>529</v>
      </c>
      <c r="F242" s="197" t="s">
        <v>530</v>
      </c>
      <c r="G242" s="198" t="s">
        <v>301</v>
      </c>
      <c r="H242" s="199">
        <v>54</v>
      </c>
      <c r="I242" s="200"/>
      <c r="J242" s="201">
        <f>ROUND(I242*H242,2)</f>
        <v>0</v>
      </c>
      <c r="K242" s="197" t="s">
        <v>257</v>
      </c>
      <c r="L242" s="61"/>
      <c r="M242" s="202" t="s">
        <v>21</v>
      </c>
      <c r="N242" s="203" t="s">
        <v>43</v>
      </c>
      <c r="O242" s="42"/>
      <c r="P242" s="204">
        <f>O242*H242</f>
        <v>0</v>
      </c>
      <c r="Q242" s="204">
        <v>0</v>
      </c>
      <c r="R242" s="204">
        <f>Q242*H242</f>
        <v>0</v>
      </c>
      <c r="S242" s="204">
        <v>6.2E-2</v>
      </c>
      <c r="T242" s="205">
        <f>S242*H242</f>
        <v>3.3479999999999999</v>
      </c>
      <c r="AR242" s="24" t="s">
        <v>258</v>
      </c>
      <c r="AT242" s="24" t="s">
        <v>253</v>
      </c>
      <c r="AU242" s="24" t="s">
        <v>94</v>
      </c>
      <c r="AY242" s="24" t="s">
        <v>250</v>
      </c>
      <c r="BE242" s="206">
        <f>IF(N242="základní",J242,0)</f>
        <v>0</v>
      </c>
      <c r="BF242" s="206">
        <f>IF(N242="snížená",J242,0)</f>
        <v>0</v>
      </c>
      <c r="BG242" s="206">
        <f>IF(N242="zákl. přenesená",J242,0)</f>
        <v>0</v>
      </c>
      <c r="BH242" s="206">
        <f>IF(N242="sníž. přenesená",J242,0)</f>
        <v>0</v>
      </c>
      <c r="BI242" s="206">
        <f>IF(N242="nulová",J242,0)</f>
        <v>0</v>
      </c>
      <c r="BJ242" s="24" t="s">
        <v>94</v>
      </c>
      <c r="BK242" s="206">
        <f>ROUND(I242*H242,2)</f>
        <v>0</v>
      </c>
      <c r="BL242" s="24" t="s">
        <v>258</v>
      </c>
      <c r="BM242" s="24" t="s">
        <v>531</v>
      </c>
    </row>
    <row r="243" spans="2:65" s="11" customFormat="1">
      <c r="B243" s="207"/>
      <c r="C243" s="208"/>
      <c r="D243" s="221" t="s">
        <v>260</v>
      </c>
      <c r="E243" s="231" t="s">
        <v>21</v>
      </c>
      <c r="F243" s="232" t="s">
        <v>339</v>
      </c>
      <c r="G243" s="208"/>
      <c r="H243" s="233">
        <v>54</v>
      </c>
      <c r="I243" s="213"/>
      <c r="J243" s="208"/>
      <c r="K243" s="208"/>
      <c r="L243" s="214"/>
      <c r="M243" s="215"/>
      <c r="N243" s="216"/>
      <c r="O243" s="216"/>
      <c r="P243" s="216"/>
      <c r="Q243" s="216"/>
      <c r="R243" s="216"/>
      <c r="S243" s="216"/>
      <c r="T243" s="217"/>
      <c r="AT243" s="218" t="s">
        <v>260</v>
      </c>
      <c r="AU243" s="218" t="s">
        <v>94</v>
      </c>
      <c r="AV243" s="11" t="s">
        <v>94</v>
      </c>
      <c r="AW243" s="11" t="s">
        <v>35</v>
      </c>
      <c r="AX243" s="11" t="s">
        <v>79</v>
      </c>
      <c r="AY243" s="218" t="s">
        <v>250</v>
      </c>
    </row>
    <row r="244" spans="2:65" s="1" customFormat="1" ht="22.5" customHeight="1">
      <c r="B244" s="41"/>
      <c r="C244" s="195" t="s">
        <v>532</v>
      </c>
      <c r="D244" s="195" t="s">
        <v>253</v>
      </c>
      <c r="E244" s="196" t="s">
        <v>533</v>
      </c>
      <c r="F244" s="197" t="s">
        <v>534</v>
      </c>
      <c r="G244" s="198" t="s">
        <v>356</v>
      </c>
      <c r="H244" s="199">
        <v>6.4</v>
      </c>
      <c r="I244" s="200"/>
      <c r="J244" s="201">
        <f>ROUND(I244*H244,2)</f>
        <v>0</v>
      </c>
      <c r="K244" s="197" t="s">
        <v>257</v>
      </c>
      <c r="L244" s="61"/>
      <c r="M244" s="202" t="s">
        <v>21</v>
      </c>
      <c r="N244" s="203" t="s">
        <v>43</v>
      </c>
      <c r="O244" s="42"/>
      <c r="P244" s="204">
        <f>O244*H244</f>
        <v>0</v>
      </c>
      <c r="Q244" s="204">
        <v>0</v>
      </c>
      <c r="R244" s="204">
        <f>Q244*H244</f>
        <v>0</v>
      </c>
      <c r="S244" s="204">
        <v>4.2000000000000003E-2</v>
      </c>
      <c r="T244" s="205">
        <f>S244*H244</f>
        <v>0.26880000000000004</v>
      </c>
      <c r="AR244" s="24" t="s">
        <v>258</v>
      </c>
      <c r="AT244" s="24" t="s">
        <v>253</v>
      </c>
      <c r="AU244" s="24" t="s">
        <v>94</v>
      </c>
      <c r="AY244" s="24" t="s">
        <v>250</v>
      </c>
      <c r="BE244" s="206">
        <f>IF(N244="základní",J244,0)</f>
        <v>0</v>
      </c>
      <c r="BF244" s="206">
        <f>IF(N244="snížená",J244,0)</f>
        <v>0</v>
      </c>
      <c r="BG244" s="206">
        <f>IF(N244="zákl. přenesená",J244,0)</f>
        <v>0</v>
      </c>
      <c r="BH244" s="206">
        <f>IF(N244="sníž. přenesená",J244,0)</f>
        <v>0</v>
      </c>
      <c r="BI244" s="206">
        <f>IF(N244="nulová",J244,0)</f>
        <v>0</v>
      </c>
      <c r="BJ244" s="24" t="s">
        <v>94</v>
      </c>
      <c r="BK244" s="206">
        <f>ROUND(I244*H244,2)</f>
        <v>0</v>
      </c>
      <c r="BL244" s="24" t="s">
        <v>258</v>
      </c>
      <c r="BM244" s="24" t="s">
        <v>535</v>
      </c>
    </row>
    <row r="245" spans="2:65" s="11" customFormat="1">
      <c r="B245" s="207"/>
      <c r="C245" s="208"/>
      <c r="D245" s="221" t="s">
        <v>260</v>
      </c>
      <c r="E245" s="231" t="s">
        <v>21</v>
      </c>
      <c r="F245" s="232" t="s">
        <v>536</v>
      </c>
      <c r="G245" s="208"/>
      <c r="H245" s="233">
        <v>6.4</v>
      </c>
      <c r="I245" s="213"/>
      <c r="J245" s="208"/>
      <c r="K245" s="208"/>
      <c r="L245" s="214"/>
      <c r="M245" s="215"/>
      <c r="N245" s="216"/>
      <c r="O245" s="216"/>
      <c r="P245" s="216"/>
      <c r="Q245" s="216"/>
      <c r="R245" s="216"/>
      <c r="S245" s="216"/>
      <c r="T245" s="217"/>
      <c r="AT245" s="218" t="s">
        <v>260</v>
      </c>
      <c r="AU245" s="218" t="s">
        <v>94</v>
      </c>
      <c r="AV245" s="11" t="s">
        <v>94</v>
      </c>
      <c r="AW245" s="11" t="s">
        <v>35</v>
      </c>
      <c r="AX245" s="11" t="s">
        <v>79</v>
      </c>
      <c r="AY245" s="218" t="s">
        <v>250</v>
      </c>
    </row>
    <row r="246" spans="2:65" s="1" customFormat="1" ht="22.5" customHeight="1">
      <c r="B246" s="41"/>
      <c r="C246" s="195" t="s">
        <v>537</v>
      </c>
      <c r="D246" s="195" t="s">
        <v>253</v>
      </c>
      <c r="E246" s="196" t="s">
        <v>538</v>
      </c>
      <c r="F246" s="197" t="s">
        <v>539</v>
      </c>
      <c r="G246" s="198" t="s">
        <v>356</v>
      </c>
      <c r="H246" s="199">
        <v>47.51</v>
      </c>
      <c r="I246" s="200"/>
      <c r="J246" s="201">
        <f>ROUND(I246*H246,2)</f>
        <v>0</v>
      </c>
      <c r="K246" s="197" t="s">
        <v>257</v>
      </c>
      <c r="L246" s="61"/>
      <c r="M246" s="202" t="s">
        <v>21</v>
      </c>
      <c r="N246" s="203" t="s">
        <v>43</v>
      </c>
      <c r="O246" s="42"/>
      <c r="P246" s="204">
        <f>O246*H246</f>
        <v>0</v>
      </c>
      <c r="Q246" s="204">
        <v>4.2119999999999998E-2</v>
      </c>
      <c r="R246" s="204">
        <f>Q246*H246</f>
        <v>2.0011211999999996</v>
      </c>
      <c r="S246" s="204">
        <v>0</v>
      </c>
      <c r="T246" s="205">
        <f>S246*H246</f>
        <v>0</v>
      </c>
      <c r="AR246" s="24" t="s">
        <v>258</v>
      </c>
      <c r="AT246" s="24" t="s">
        <v>253</v>
      </c>
      <c r="AU246" s="24" t="s">
        <v>94</v>
      </c>
      <c r="AY246" s="24" t="s">
        <v>250</v>
      </c>
      <c r="BE246" s="206">
        <f>IF(N246="základní",J246,0)</f>
        <v>0</v>
      </c>
      <c r="BF246" s="206">
        <f>IF(N246="snížená",J246,0)</f>
        <v>0</v>
      </c>
      <c r="BG246" s="206">
        <f>IF(N246="zákl. přenesená",J246,0)</f>
        <v>0</v>
      </c>
      <c r="BH246" s="206">
        <f>IF(N246="sníž. přenesená",J246,0)</f>
        <v>0</v>
      </c>
      <c r="BI246" s="206">
        <f>IF(N246="nulová",J246,0)</f>
        <v>0</v>
      </c>
      <c r="BJ246" s="24" t="s">
        <v>94</v>
      </c>
      <c r="BK246" s="206">
        <f>ROUND(I246*H246,2)</f>
        <v>0</v>
      </c>
      <c r="BL246" s="24" t="s">
        <v>258</v>
      </c>
      <c r="BM246" s="24" t="s">
        <v>540</v>
      </c>
    </row>
    <row r="247" spans="2:65" s="11" customFormat="1">
      <c r="B247" s="207"/>
      <c r="C247" s="208"/>
      <c r="D247" s="221" t="s">
        <v>260</v>
      </c>
      <c r="E247" s="231" t="s">
        <v>21</v>
      </c>
      <c r="F247" s="232" t="s">
        <v>541</v>
      </c>
      <c r="G247" s="208"/>
      <c r="H247" s="233">
        <v>47.51</v>
      </c>
      <c r="I247" s="213"/>
      <c r="J247" s="208"/>
      <c r="K247" s="208"/>
      <c r="L247" s="214"/>
      <c r="M247" s="215"/>
      <c r="N247" s="216"/>
      <c r="O247" s="216"/>
      <c r="P247" s="216"/>
      <c r="Q247" s="216"/>
      <c r="R247" s="216"/>
      <c r="S247" s="216"/>
      <c r="T247" s="217"/>
      <c r="AT247" s="218" t="s">
        <v>260</v>
      </c>
      <c r="AU247" s="218" t="s">
        <v>94</v>
      </c>
      <c r="AV247" s="11" t="s">
        <v>94</v>
      </c>
      <c r="AW247" s="11" t="s">
        <v>35</v>
      </c>
      <c r="AX247" s="11" t="s">
        <v>79</v>
      </c>
      <c r="AY247" s="218" t="s">
        <v>250</v>
      </c>
    </row>
    <row r="248" spans="2:65" s="1" customFormat="1" ht="22.5" customHeight="1">
      <c r="B248" s="41"/>
      <c r="C248" s="195" t="s">
        <v>542</v>
      </c>
      <c r="D248" s="195" t="s">
        <v>253</v>
      </c>
      <c r="E248" s="196" t="s">
        <v>543</v>
      </c>
      <c r="F248" s="197" t="s">
        <v>544</v>
      </c>
      <c r="G248" s="198" t="s">
        <v>301</v>
      </c>
      <c r="H248" s="199">
        <v>4</v>
      </c>
      <c r="I248" s="200"/>
      <c r="J248" s="201">
        <f>ROUND(I248*H248,2)</f>
        <v>0</v>
      </c>
      <c r="K248" s="197" t="s">
        <v>257</v>
      </c>
      <c r="L248" s="61"/>
      <c r="M248" s="202" t="s">
        <v>21</v>
      </c>
      <c r="N248" s="203" t="s">
        <v>43</v>
      </c>
      <c r="O248" s="42"/>
      <c r="P248" s="204">
        <f>O248*H248</f>
        <v>0</v>
      </c>
      <c r="Q248" s="204">
        <v>0</v>
      </c>
      <c r="R248" s="204">
        <f>Q248*H248</f>
        <v>0</v>
      </c>
      <c r="S248" s="204">
        <v>8.9999999999999993E-3</v>
      </c>
      <c r="T248" s="205">
        <f>S248*H248</f>
        <v>3.5999999999999997E-2</v>
      </c>
      <c r="AR248" s="24" t="s">
        <v>258</v>
      </c>
      <c r="AT248" s="24" t="s">
        <v>253</v>
      </c>
      <c r="AU248" s="24" t="s">
        <v>94</v>
      </c>
      <c r="AY248" s="24" t="s">
        <v>250</v>
      </c>
      <c r="BE248" s="206">
        <f>IF(N248="základní",J248,0)</f>
        <v>0</v>
      </c>
      <c r="BF248" s="206">
        <f>IF(N248="snížená",J248,0)</f>
        <v>0</v>
      </c>
      <c r="BG248" s="206">
        <f>IF(N248="zákl. přenesená",J248,0)</f>
        <v>0</v>
      </c>
      <c r="BH248" s="206">
        <f>IF(N248="sníž. přenesená",J248,0)</f>
        <v>0</v>
      </c>
      <c r="BI248" s="206">
        <f>IF(N248="nulová",J248,0)</f>
        <v>0</v>
      </c>
      <c r="BJ248" s="24" t="s">
        <v>94</v>
      </c>
      <c r="BK248" s="206">
        <f>ROUND(I248*H248,2)</f>
        <v>0</v>
      </c>
      <c r="BL248" s="24" t="s">
        <v>258</v>
      </c>
      <c r="BM248" s="24" t="s">
        <v>545</v>
      </c>
    </row>
    <row r="249" spans="2:65" s="11" customFormat="1">
      <c r="B249" s="207"/>
      <c r="C249" s="208"/>
      <c r="D249" s="221" t="s">
        <v>260</v>
      </c>
      <c r="E249" s="231" t="s">
        <v>21</v>
      </c>
      <c r="F249" s="232" t="s">
        <v>546</v>
      </c>
      <c r="G249" s="208"/>
      <c r="H249" s="233">
        <v>4</v>
      </c>
      <c r="I249" s="213"/>
      <c r="J249" s="208"/>
      <c r="K249" s="208"/>
      <c r="L249" s="214"/>
      <c r="M249" s="215"/>
      <c r="N249" s="216"/>
      <c r="O249" s="216"/>
      <c r="P249" s="216"/>
      <c r="Q249" s="216"/>
      <c r="R249" s="216"/>
      <c r="S249" s="216"/>
      <c r="T249" s="217"/>
      <c r="AT249" s="218" t="s">
        <v>260</v>
      </c>
      <c r="AU249" s="218" t="s">
        <v>94</v>
      </c>
      <c r="AV249" s="11" t="s">
        <v>94</v>
      </c>
      <c r="AW249" s="11" t="s">
        <v>35</v>
      </c>
      <c r="AX249" s="11" t="s">
        <v>79</v>
      </c>
      <c r="AY249" s="218" t="s">
        <v>250</v>
      </c>
    </row>
    <row r="250" spans="2:65" s="1" customFormat="1" ht="31.5" customHeight="1">
      <c r="B250" s="41"/>
      <c r="C250" s="195" t="s">
        <v>547</v>
      </c>
      <c r="D250" s="195" t="s">
        <v>253</v>
      </c>
      <c r="E250" s="196" t="s">
        <v>548</v>
      </c>
      <c r="F250" s="197" t="s">
        <v>549</v>
      </c>
      <c r="G250" s="198" t="s">
        <v>271</v>
      </c>
      <c r="H250" s="199">
        <v>11.77</v>
      </c>
      <c r="I250" s="200"/>
      <c r="J250" s="201">
        <f>ROUND(I250*H250,2)</f>
        <v>0</v>
      </c>
      <c r="K250" s="197" t="s">
        <v>257</v>
      </c>
      <c r="L250" s="61"/>
      <c r="M250" s="202" t="s">
        <v>21</v>
      </c>
      <c r="N250" s="203" t="s">
        <v>43</v>
      </c>
      <c r="O250" s="42"/>
      <c r="P250" s="204">
        <f>O250*H250</f>
        <v>0</v>
      </c>
      <c r="Q250" s="204">
        <v>0</v>
      </c>
      <c r="R250" s="204">
        <f>Q250*H250</f>
        <v>0</v>
      </c>
      <c r="S250" s="204">
        <v>0.01</v>
      </c>
      <c r="T250" s="205">
        <f>S250*H250</f>
        <v>0.1177</v>
      </c>
      <c r="AR250" s="24" t="s">
        <v>258</v>
      </c>
      <c r="AT250" s="24" t="s">
        <v>253</v>
      </c>
      <c r="AU250" s="24" t="s">
        <v>94</v>
      </c>
      <c r="AY250" s="24" t="s">
        <v>250</v>
      </c>
      <c r="BE250" s="206">
        <f>IF(N250="základní",J250,0)</f>
        <v>0</v>
      </c>
      <c r="BF250" s="206">
        <f>IF(N250="snížená",J250,0)</f>
        <v>0</v>
      </c>
      <c r="BG250" s="206">
        <f>IF(N250="zákl. přenesená",J250,0)</f>
        <v>0</v>
      </c>
      <c r="BH250" s="206">
        <f>IF(N250="sníž. přenesená",J250,0)</f>
        <v>0</v>
      </c>
      <c r="BI250" s="206">
        <f>IF(N250="nulová",J250,0)</f>
        <v>0</v>
      </c>
      <c r="BJ250" s="24" t="s">
        <v>94</v>
      </c>
      <c r="BK250" s="206">
        <f>ROUND(I250*H250,2)</f>
        <v>0</v>
      </c>
      <c r="BL250" s="24" t="s">
        <v>258</v>
      </c>
      <c r="BM250" s="24" t="s">
        <v>550</v>
      </c>
    </row>
    <row r="251" spans="2:65" s="11" customFormat="1">
      <c r="B251" s="207"/>
      <c r="C251" s="208"/>
      <c r="D251" s="221" t="s">
        <v>260</v>
      </c>
      <c r="E251" s="231" t="s">
        <v>21</v>
      </c>
      <c r="F251" s="232" t="s">
        <v>116</v>
      </c>
      <c r="G251" s="208"/>
      <c r="H251" s="233">
        <v>11.77</v>
      </c>
      <c r="I251" s="213"/>
      <c r="J251" s="208"/>
      <c r="K251" s="208"/>
      <c r="L251" s="214"/>
      <c r="M251" s="215"/>
      <c r="N251" s="216"/>
      <c r="O251" s="216"/>
      <c r="P251" s="216"/>
      <c r="Q251" s="216"/>
      <c r="R251" s="216"/>
      <c r="S251" s="216"/>
      <c r="T251" s="217"/>
      <c r="AT251" s="218" t="s">
        <v>260</v>
      </c>
      <c r="AU251" s="218" t="s">
        <v>94</v>
      </c>
      <c r="AV251" s="11" t="s">
        <v>94</v>
      </c>
      <c r="AW251" s="11" t="s">
        <v>35</v>
      </c>
      <c r="AX251" s="11" t="s">
        <v>79</v>
      </c>
      <c r="AY251" s="218" t="s">
        <v>250</v>
      </c>
    </row>
    <row r="252" spans="2:65" s="1" customFormat="1" ht="31.5" customHeight="1">
      <c r="B252" s="41"/>
      <c r="C252" s="195" t="s">
        <v>551</v>
      </c>
      <c r="D252" s="195" t="s">
        <v>253</v>
      </c>
      <c r="E252" s="196" t="s">
        <v>552</v>
      </c>
      <c r="F252" s="197" t="s">
        <v>553</v>
      </c>
      <c r="G252" s="198" t="s">
        <v>271</v>
      </c>
      <c r="H252" s="199">
        <v>37.505000000000003</v>
      </c>
      <c r="I252" s="200"/>
      <c r="J252" s="201">
        <f>ROUND(I252*H252,2)</f>
        <v>0</v>
      </c>
      <c r="K252" s="197" t="s">
        <v>257</v>
      </c>
      <c r="L252" s="61"/>
      <c r="M252" s="202" t="s">
        <v>21</v>
      </c>
      <c r="N252" s="203" t="s">
        <v>43</v>
      </c>
      <c r="O252" s="42"/>
      <c r="P252" s="204">
        <f>O252*H252</f>
        <v>0</v>
      </c>
      <c r="Q252" s="204">
        <v>0</v>
      </c>
      <c r="R252" s="204">
        <f>Q252*H252</f>
        <v>0</v>
      </c>
      <c r="S252" s="204">
        <v>0.02</v>
      </c>
      <c r="T252" s="205">
        <f>S252*H252</f>
        <v>0.7501000000000001</v>
      </c>
      <c r="AR252" s="24" t="s">
        <v>258</v>
      </c>
      <c r="AT252" s="24" t="s">
        <v>253</v>
      </c>
      <c r="AU252" s="24" t="s">
        <v>94</v>
      </c>
      <c r="AY252" s="24" t="s">
        <v>250</v>
      </c>
      <c r="BE252" s="206">
        <f>IF(N252="základní",J252,0)</f>
        <v>0</v>
      </c>
      <c r="BF252" s="206">
        <f>IF(N252="snížená",J252,0)</f>
        <v>0</v>
      </c>
      <c r="BG252" s="206">
        <f>IF(N252="zákl. přenesená",J252,0)</f>
        <v>0</v>
      </c>
      <c r="BH252" s="206">
        <f>IF(N252="sníž. přenesená",J252,0)</f>
        <v>0</v>
      </c>
      <c r="BI252" s="206">
        <f>IF(N252="nulová",J252,0)</f>
        <v>0</v>
      </c>
      <c r="BJ252" s="24" t="s">
        <v>94</v>
      </c>
      <c r="BK252" s="206">
        <f>ROUND(I252*H252,2)</f>
        <v>0</v>
      </c>
      <c r="BL252" s="24" t="s">
        <v>258</v>
      </c>
      <c r="BM252" s="24" t="s">
        <v>554</v>
      </c>
    </row>
    <row r="253" spans="2:65" s="11" customFormat="1">
      <c r="B253" s="207"/>
      <c r="C253" s="208"/>
      <c r="D253" s="209" t="s">
        <v>260</v>
      </c>
      <c r="E253" s="210" t="s">
        <v>21</v>
      </c>
      <c r="F253" s="211" t="s">
        <v>555</v>
      </c>
      <c r="G253" s="208"/>
      <c r="H253" s="212">
        <v>5.8520000000000003</v>
      </c>
      <c r="I253" s="213"/>
      <c r="J253" s="208"/>
      <c r="K253" s="208"/>
      <c r="L253" s="214"/>
      <c r="M253" s="215"/>
      <c r="N253" s="216"/>
      <c r="O253" s="216"/>
      <c r="P253" s="216"/>
      <c r="Q253" s="216"/>
      <c r="R253" s="216"/>
      <c r="S253" s="216"/>
      <c r="T253" s="217"/>
      <c r="AT253" s="218" t="s">
        <v>260</v>
      </c>
      <c r="AU253" s="218" t="s">
        <v>94</v>
      </c>
      <c r="AV253" s="11" t="s">
        <v>94</v>
      </c>
      <c r="AW253" s="11" t="s">
        <v>35</v>
      </c>
      <c r="AX253" s="11" t="s">
        <v>71</v>
      </c>
      <c r="AY253" s="218" t="s">
        <v>250</v>
      </c>
    </row>
    <row r="254" spans="2:65" s="11" customFormat="1">
      <c r="B254" s="207"/>
      <c r="C254" s="208"/>
      <c r="D254" s="209" t="s">
        <v>260</v>
      </c>
      <c r="E254" s="210" t="s">
        <v>21</v>
      </c>
      <c r="F254" s="211" t="s">
        <v>556</v>
      </c>
      <c r="G254" s="208"/>
      <c r="H254" s="212">
        <v>6.0640000000000001</v>
      </c>
      <c r="I254" s="213"/>
      <c r="J254" s="208"/>
      <c r="K254" s="208"/>
      <c r="L254" s="214"/>
      <c r="M254" s="215"/>
      <c r="N254" s="216"/>
      <c r="O254" s="216"/>
      <c r="P254" s="216"/>
      <c r="Q254" s="216"/>
      <c r="R254" s="216"/>
      <c r="S254" s="216"/>
      <c r="T254" s="217"/>
      <c r="AT254" s="218" t="s">
        <v>260</v>
      </c>
      <c r="AU254" s="218" t="s">
        <v>94</v>
      </c>
      <c r="AV254" s="11" t="s">
        <v>94</v>
      </c>
      <c r="AW254" s="11" t="s">
        <v>35</v>
      </c>
      <c r="AX254" s="11" t="s">
        <v>71</v>
      </c>
      <c r="AY254" s="218" t="s">
        <v>250</v>
      </c>
    </row>
    <row r="255" spans="2:65" s="11" customFormat="1">
      <c r="B255" s="207"/>
      <c r="C255" s="208"/>
      <c r="D255" s="209" t="s">
        <v>260</v>
      </c>
      <c r="E255" s="210" t="s">
        <v>21</v>
      </c>
      <c r="F255" s="211" t="s">
        <v>557</v>
      </c>
      <c r="G255" s="208"/>
      <c r="H255" s="212">
        <v>7.827</v>
      </c>
      <c r="I255" s="213"/>
      <c r="J255" s="208"/>
      <c r="K255" s="208"/>
      <c r="L255" s="214"/>
      <c r="M255" s="215"/>
      <c r="N255" s="216"/>
      <c r="O255" s="216"/>
      <c r="P255" s="216"/>
      <c r="Q255" s="216"/>
      <c r="R255" s="216"/>
      <c r="S255" s="216"/>
      <c r="T255" s="217"/>
      <c r="AT255" s="218" t="s">
        <v>260</v>
      </c>
      <c r="AU255" s="218" t="s">
        <v>94</v>
      </c>
      <c r="AV255" s="11" t="s">
        <v>94</v>
      </c>
      <c r="AW255" s="11" t="s">
        <v>35</v>
      </c>
      <c r="AX255" s="11" t="s">
        <v>71</v>
      </c>
      <c r="AY255" s="218" t="s">
        <v>250</v>
      </c>
    </row>
    <row r="256" spans="2:65" s="11" customFormat="1">
      <c r="B256" s="207"/>
      <c r="C256" s="208"/>
      <c r="D256" s="209" t="s">
        <v>260</v>
      </c>
      <c r="E256" s="210" t="s">
        <v>21</v>
      </c>
      <c r="F256" s="211" t="s">
        <v>558</v>
      </c>
      <c r="G256" s="208"/>
      <c r="H256" s="212">
        <v>9.8330000000000002</v>
      </c>
      <c r="I256" s="213"/>
      <c r="J256" s="208"/>
      <c r="K256" s="208"/>
      <c r="L256" s="214"/>
      <c r="M256" s="215"/>
      <c r="N256" s="216"/>
      <c r="O256" s="216"/>
      <c r="P256" s="216"/>
      <c r="Q256" s="216"/>
      <c r="R256" s="216"/>
      <c r="S256" s="216"/>
      <c r="T256" s="217"/>
      <c r="AT256" s="218" t="s">
        <v>260</v>
      </c>
      <c r="AU256" s="218" t="s">
        <v>94</v>
      </c>
      <c r="AV256" s="11" t="s">
        <v>94</v>
      </c>
      <c r="AW256" s="11" t="s">
        <v>35</v>
      </c>
      <c r="AX256" s="11" t="s">
        <v>71</v>
      </c>
      <c r="AY256" s="218" t="s">
        <v>250</v>
      </c>
    </row>
    <row r="257" spans="2:65" s="11" customFormat="1">
      <c r="B257" s="207"/>
      <c r="C257" s="208"/>
      <c r="D257" s="209" t="s">
        <v>260</v>
      </c>
      <c r="E257" s="210" t="s">
        <v>21</v>
      </c>
      <c r="F257" s="211" t="s">
        <v>559</v>
      </c>
      <c r="G257" s="208"/>
      <c r="H257" s="212">
        <v>7.9290000000000003</v>
      </c>
      <c r="I257" s="213"/>
      <c r="J257" s="208"/>
      <c r="K257" s="208"/>
      <c r="L257" s="214"/>
      <c r="M257" s="215"/>
      <c r="N257" s="216"/>
      <c r="O257" s="216"/>
      <c r="P257" s="216"/>
      <c r="Q257" s="216"/>
      <c r="R257" s="216"/>
      <c r="S257" s="216"/>
      <c r="T257" s="217"/>
      <c r="AT257" s="218" t="s">
        <v>260</v>
      </c>
      <c r="AU257" s="218" t="s">
        <v>94</v>
      </c>
      <c r="AV257" s="11" t="s">
        <v>94</v>
      </c>
      <c r="AW257" s="11" t="s">
        <v>35</v>
      </c>
      <c r="AX257" s="11" t="s">
        <v>71</v>
      </c>
      <c r="AY257" s="218" t="s">
        <v>250</v>
      </c>
    </row>
    <row r="258" spans="2:65" s="12" customFormat="1">
      <c r="B258" s="219"/>
      <c r="C258" s="220"/>
      <c r="D258" s="221" t="s">
        <v>260</v>
      </c>
      <c r="E258" s="222" t="s">
        <v>98</v>
      </c>
      <c r="F258" s="223" t="s">
        <v>263</v>
      </c>
      <c r="G258" s="220"/>
      <c r="H258" s="224">
        <v>37.505000000000003</v>
      </c>
      <c r="I258" s="225"/>
      <c r="J258" s="220"/>
      <c r="K258" s="220"/>
      <c r="L258" s="226"/>
      <c r="M258" s="227"/>
      <c r="N258" s="228"/>
      <c r="O258" s="228"/>
      <c r="P258" s="228"/>
      <c r="Q258" s="228"/>
      <c r="R258" s="228"/>
      <c r="S258" s="228"/>
      <c r="T258" s="229"/>
      <c r="AT258" s="230" t="s">
        <v>260</v>
      </c>
      <c r="AU258" s="230" t="s">
        <v>94</v>
      </c>
      <c r="AV258" s="12" t="s">
        <v>251</v>
      </c>
      <c r="AW258" s="12" t="s">
        <v>35</v>
      </c>
      <c r="AX258" s="12" t="s">
        <v>79</v>
      </c>
      <c r="AY258" s="230" t="s">
        <v>250</v>
      </c>
    </row>
    <row r="259" spans="2:65" s="1" customFormat="1" ht="31.5" customHeight="1">
      <c r="B259" s="41"/>
      <c r="C259" s="195" t="s">
        <v>560</v>
      </c>
      <c r="D259" s="195" t="s">
        <v>253</v>
      </c>
      <c r="E259" s="196" t="s">
        <v>561</v>
      </c>
      <c r="F259" s="197" t="s">
        <v>562</v>
      </c>
      <c r="G259" s="198" t="s">
        <v>271</v>
      </c>
      <c r="H259" s="199">
        <v>98.959000000000003</v>
      </c>
      <c r="I259" s="200"/>
      <c r="J259" s="201">
        <f>ROUND(I259*H259,2)</f>
        <v>0</v>
      </c>
      <c r="K259" s="197" t="s">
        <v>257</v>
      </c>
      <c r="L259" s="61"/>
      <c r="M259" s="202" t="s">
        <v>21</v>
      </c>
      <c r="N259" s="203" t="s">
        <v>43</v>
      </c>
      <c r="O259" s="42"/>
      <c r="P259" s="204">
        <f>O259*H259</f>
        <v>0</v>
      </c>
      <c r="Q259" s="204">
        <v>0</v>
      </c>
      <c r="R259" s="204">
        <f>Q259*H259</f>
        <v>0</v>
      </c>
      <c r="S259" s="204">
        <v>4.5999999999999999E-2</v>
      </c>
      <c r="T259" s="205">
        <f>S259*H259</f>
        <v>4.5521140000000004</v>
      </c>
      <c r="AR259" s="24" t="s">
        <v>258</v>
      </c>
      <c r="AT259" s="24" t="s">
        <v>253</v>
      </c>
      <c r="AU259" s="24" t="s">
        <v>94</v>
      </c>
      <c r="AY259" s="24" t="s">
        <v>250</v>
      </c>
      <c r="BE259" s="206">
        <f>IF(N259="základní",J259,0)</f>
        <v>0</v>
      </c>
      <c r="BF259" s="206">
        <f>IF(N259="snížená",J259,0)</f>
        <v>0</v>
      </c>
      <c r="BG259" s="206">
        <f>IF(N259="zákl. přenesená",J259,0)</f>
        <v>0</v>
      </c>
      <c r="BH259" s="206">
        <f>IF(N259="sníž. přenesená",J259,0)</f>
        <v>0</v>
      </c>
      <c r="BI259" s="206">
        <f>IF(N259="nulová",J259,0)</f>
        <v>0</v>
      </c>
      <c r="BJ259" s="24" t="s">
        <v>94</v>
      </c>
      <c r="BK259" s="206">
        <f>ROUND(I259*H259,2)</f>
        <v>0</v>
      </c>
      <c r="BL259" s="24" t="s">
        <v>258</v>
      </c>
      <c r="BM259" s="24" t="s">
        <v>563</v>
      </c>
    </row>
    <row r="260" spans="2:65" s="11" customFormat="1">
      <c r="B260" s="207"/>
      <c r="C260" s="208"/>
      <c r="D260" s="209" t="s">
        <v>260</v>
      </c>
      <c r="E260" s="210" t="s">
        <v>21</v>
      </c>
      <c r="F260" s="211" t="s">
        <v>564</v>
      </c>
      <c r="G260" s="208"/>
      <c r="H260" s="212">
        <v>15.625999999999999</v>
      </c>
      <c r="I260" s="213"/>
      <c r="J260" s="208"/>
      <c r="K260" s="208"/>
      <c r="L260" s="214"/>
      <c r="M260" s="215"/>
      <c r="N260" s="216"/>
      <c r="O260" s="216"/>
      <c r="P260" s="216"/>
      <c r="Q260" s="216"/>
      <c r="R260" s="216"/>
      <c r="S260" s="216"/>
      <c r="T260" s="217"/>
      <c r="AT260" s="218" t="s">
        <v>260</v>
      </c>
      <c r="AU260" s="218" t="s">
        <v>94</v>
      </c>
      <c r="AV260" s="11" t="s">
        <v>94</v>
      </c>
      <c r="AW260" s="11" t="s">
        <v>35</v>
      </c>
      <c r="AX260" s="11" t="s">
        <v>71</v>
      </c>
      <c r="AY260" s="218" t="s">
        <v>250</v>
      </c>
    </row>
    <row r="261" spans="2:65" s="11" customFormat="1">
      <c r="B261" s="207"/>
      <c r="C261" s="208"/>
      <c r="D261" s="209" t="s">
        <v>260</v>
      </c>
      <c r="E261" s="210" t="s">
        <v>21</v>
      </c>
      <c r="F261" s="211" t="s">
        <v>565</v>
      </c>
      <c r="G261" s="208"/>
      <c r="H261" s="212">
        <v>21.082999999999998</v>
      </c>
      <c r="I261" s="213"/>
      <c r="J261" s="208"/>
      <c r="K261" s="208"/>
      <c r="L261" s="214"/>
      <c r="M261" s="215"/>
      <c r="N261" s="216"/>
      <c r="O261" s="216"/>
      <c r="P261" s="216"/>
      <c r="Q261" s="216"/>
      <c r="R261" s="216"/>
      <c r="S261" s="216"/>
      <c r="T261" s="217"/>
      <c r="AT261" s="218" t="s">
        <v>260</v>
      </c>
      <c r="AU261" s="218" t="s">
        <v>94</v>
      </c>
      <c r="AV261" s="11" t="s">
        <v>94</v>
      </c>
      <c r="AW261" s="11" t="s">
        <v>35</v>
      </c>
      <c r="AX261" s="11" t="s">
        <v>71</v>
      </c>
      <c r="AY261" s="218" t="s">
        <v>250</v>
      </c>
    </row>
    <row r="262" spans="2:65" s="11" customFormat="1">
      <c r="B262" s="207"/>
      <c r="C262" s="208"/>
      <c r="D262" s="209" t="s">
        <v>260</v>
      </c>
      <c r="E262" s="210" t="s">
        <v>21</v>
      </c>
      <c r="F262" s="211" t="s">
        <v>566</v>
      </c>
      <c r="G262" s="208"/>
      <c r="H262" s="212">
        <v>-6.0640000000000001</v>
      </c>
      <c r="I262" s="213"/>
      <c r="J262" s="208"/>
      <c r="K262" s="208"/>
      <c r="L262" s="214"/>
      <c r="M262" s="215"/>
      <c r="N262" s="216"/>
      <c r="O262" s="216"/>
      <c r="P262" s="216"/>
      <c r="Q262" s="216"/>
      <c r="R262" s="216"/>
      <c r="S262" s="216"/>
      <c r="T262" s="217"/>
      <c r="AT262" s="218" t="s">
        <v>260</v>
      </c>
      <c r="AU262" s="218" t="s">
        <v>94</v>
      </c>
      <c r="AV262" s="11" t="s">
        <v>94</v>
      </c>
      <c r="AW262" s="11" t="s">
        <v>35</v>
      </c>
      <c r="AX262" s="11" t="s">
        <v>71</v>
      </c>
      <c r="AY262" s="218" t="s">
        <v>250</v>
      </c>
    </row>
    <row r="263" spans="2:65" s="11" customFormat="1">
      <c r="B263" s="207"/>
      <c r="C263" s="208"/>
      <c r="D263" s="209" t="s">
        <v>260</v>
      </c>
      <c r="E263" s="210" t="s">
        <v>21</v>
      </c>
      <c r="F263" s="211" t="s">
        <v>567</v>
      </c>
      <c r="G263" s="208"/>
      <c r="H263" s="212">
        <v>14.321</v>
      </c>
      <c r="I263" s="213"/>
      <c r="J263" s="208"/>
      <c r="K263" s="208"/>
      <c r="L263" s="214"/>
      <c r="M263" s="215"/>
      <c r="N263" s="216"/>
      <c r="O263" s="216"/>
      <c r="P263" s="216"/>
      <c r="Q263" s="216"/>
      <c r="R263" s="216"/>
      <c r="S263" s="216"/>
      <c r="T263" s="217"/>
      <c r="AT263" s="218" t="s">
        <v>260</v>
      </c>
      <c r="AU263" s="218" t="s">
        <v>94</v>
      </c>
      <c r="AV263" s="11" t="s">
        <v>94</v>
      </c>
      <c r="AW263" s="11" t="s">
        <v>35</v>
      </c>
      <c r="AX263" s="11" t="s">
        <v>71</v>
      </c>
      <c r="AY263" s="218" t="s">
        <v>250</v>
      </c>
    </row>
    <row r="264" spans="2:65" s="11" customFormat="1">
      <c r="B264" s="207"/>
      <c r="C264" s="208"/>
      <c r="D264" s="209" t="s">
        <v>260</v>
      </c>
      <c r="E264" s="210" t="s">
        <v>21</v>
      </c>
      <c r="F264" s="211" t="s">
        <v>568</v>
      </c>
      <c r="G264" s="208"/>
      <c r="H264" s="212">
        <v>6.8289999999999997</v>
      </c>
      <c r="I264" s="213"/>
      <c r="J264" s="208"/>
      <c r="K264" s="208"/>
      <c r="L264" s="214"/>
      <c r="M264" s="215"/>
      <c r="N264" s="216"/>
      <c r="O264" s="216"/>
      <c r="P264" s="216"/>
      <c r="Q264" s="216"/>
      <c r="R264" s="216"/>
      <c r="S264" s="216"/>
      <c r="T264" s="217"/>
      <c r="AT264" s="218" t="s">
        <v>260</v>
      </c>
      <c r="AU264" s="218" t="s">
        <v>94</v>
      </c>
      <c r="AV264" s="11" t="s">
        <v>94</v>
      </c>
      <c r="AW264" s="11" t="s">
        <v>35</v>
      </c>
      <c r="AX264" s="11" t="s">
        <v>71</v>
      </c>
      <c r="AY264" s="218" t="s">
        <v>250</v>
      </c>
    </row>
    <row r="265" spans="2:65" s="11" customFormat="1">
      <c r="B265" s="207"/>
      <c r="C265" s="208"/>
      <c r="D265" s="209" t="s">
        <v>260</v>
      </c>
      <c r="E265" s="210" t="s">
        <v>21</v>
      </c>
      <c r="F265" s="211" t="s">
        <v>569</v>
      </c>
      <c r="G265" s="208"/>
      <c r="H265" s="212">
        <v>39.087000000000003</v>
      </c>
      <c r="I265" s="213"/>
      <c r="J265" s="208"/>
      <c r="K265" s="208"/>
      <c r="L265" s="214"/>
      <c r="M265" s="215"/>
      <c r="N265" s="216"/>
      <c r="O265" s="216"/>
      <c r="P265" s="216"/>
      <c r="Q265" s="216"/>
      <c r="R265" s="216"/>
      <c r="S265" s="216"/>
      <c r="T265" s="217"/>
      <c r="AT265" s="218" t="s">
        <v>260</v>
      </c>
      <c r="AU265" s="218" t="s">
        <v>94</v>
      </c>
      <c r="AV265" s="11" t="s">
        <v>94</v>
      </c>
      <c r="AW265" s="11" t="s">
        <v>35</v>
      </c>
      <c r="AX265" s="11" t="s">
        <v>71</v>
      </c>
      <c r="AY265" s="218" t="s">
        <v>250</v>
      </c>
    </row>
    <row r="266" spans="2:65" s="11" customFormat="1">
      <c r="B266" s="207"/>
      <c r="C266" s="208"/>
      <c r="D266" s="209" t="s">
        <v>260</v>
      </c>
      <c r="E266" s="210" t="s">
        <v>21</v>
      </c>
      <c r="F266" s="211" t="s">
        <v>392</v>
      </c>
      <c r="G266" s="208"/>
      <c r="H266" s="212">
        <v>-5.3879999999999999</v>
      </c>
      <c r="I266" s="213"/>
      <c r="J266" s="208"/>
      <c r="K266" s="208"/>
      <c r="L266" s="214"/>
      <c r="M266" s="215"/>
      <c r="N266" s="216"/>
      <c r="O266" s="216"/>
      <c r="P266" s="216"/>
      <c r="Q266" s="216"/>
      <c r="R266" s="216"/>
      <c r="S266" s="216"/>
      <c r="T266" s="217"/>
      <c r="AT266" s="218" t="s">
        <v>260</v>
      </c>
      <c r="AU266" s="218" t="s">
        <v>94</v>
      </c>
      <c r="AV266" s="11" t="s">
        <v>94</v>
      </c>
      <c r="AW266" s="11" t="s">
        <v>35</v>
      </c>
      <c r="AX266" s="11" t="s">
        <v>71</v>
      </c>
      <c r="AY266" s="218" t="s">
        <v>250</v>
      </c>
    </row>
    <row r="267" spans="2:65" s="11" customFormat="1">
      <c r="B267" s="207"/>
      <c r="C267" s="208"/>
      <c r="D267" s="209" t="s">
        <v>260</v>
      </c>
      <c r="E267" s="210" t="s">
        <v>21</v>
      </c>
      <c r="F267" s="211" t="s">
        <v>570</v>
      </c>
      <c r="G267" s="208"/>
      <c r="H267" s="212">
        <v>13.465</v>
      </c>
      <c r="I267" s="213"/>
      <c r="J267" s="208"/>
      <c r="K267" s="208"/>
      <c r="L267" s="214"/>
      <c r="M267" s="215"/>
      <c r="N267" s="216"/>
      <c r="O267" s="216"/>
      <c r="P267" s="216"/>
      <c r="Q267" s="216"/>
      <c r="R267" s="216"/>
      <c r="S267" s="216"/>
      <c r="T267" s="217"/>
      <c r="AT267" s="218" t="s">
        <v>260</v>
      </c>
      <c r="AU267" s="218" t="s">
        <v>94</v>
      </c>
      <c r="AV267" s="11" t="s">
        <v>94</v>
      </c>
      <c r="AW267" s="11" t="s">
        <v>35</v>
      </c>
      <c r="AX267" s="11" t="s">
        <v>71</v>
      </c>
      <c r="AY267" s="218" t="s">
        <v>250</v>
      </c>
    </row>
    <row r="268" spans="2:65" s="12" customFormat="1">
      <c r="B268" s="219"/>
      <c r="C268" s="220"/>
      <c r="D268" s="221" t="s">
        <v>260</v>
      </c>
      <c r="E268" s="222" t="s">
        <v>95</v>
      </c>
      <c r="F268" s="223" t="s">
        <v>263</v>
      </c>
      <c r="G268" s="220"/>
      <c r="H268" s="224">
        <v>98.959000000000003</v>
      </c>
      <c r="I268" s="225"/>
      <c r="J268" s="220"/>
      <c r="K268" s="220"/>
      <c r="L268" s="226"/>
      <c r="M268" s="227"/>
      <c r="N268" s="228"/>
      <c r="O268" s="228"/>
      <c r="P268" s="228"/>
      <c r="Q268" s="228"/>
      <c r="R268" s="228"/>
      <c r="S268" s="228"/>
      <c r="T268" s="229"/>
      <c r="AT268" s="230" t="s">
        <v>260</v>
      </c>
      <c r="AU268" s="230" t="s">
        <v>94</v>
      </c>
      <c r="AV268" s="12" t="s">
        <v>251</v>
      </c>
      <c r="AW268" s="12" t="s">
        <v>35</v>
      </c>
      <c r="AX268" s="12" t="s">
        <v>79</v>
      </c>
      <c r="AY268" s="230" t="s">
        <v>250</v>
      </c>
    </row>
    <row r="269" spans="2:65" s="1" customFormat="1" ht="22.5" customHeight="1">
      <c r="B269" s="41"/>
      <c r="C269" s="195" t="s">
        <v>571</v>
      </c>
      <c r="D269" s="195" t="s">
        <v>253</v>
      </c>
      <c r="E269" s="196" t="s">
        <v>572</v>
      </c>
      <c r="F269" s="197" t="s">
        <v>573</v>
      </c>
      <c r="G269" s="198" t="s">
        <v>301</v>
      </c>
      <c r="H269" s="199">
        <v>4</v>
      </c>
      <c r="I269" s="200"/>
      <c r="J269" s="201">
        <f>ROUND(I269*H269,2)</f>
        <v>0</v>
      </c>
      <c r="K269" s="197" t="s">
        <v>21</v>
      </c>
      <c r="L269" s="61"/>
      <c r="M269" s="202" t="s">
        <v>21</v>
      </c>
      <c r="N269" s="203" t="s">
        <v>43</v>
      </c>
      <c r="O269" s="42"/>
      <c r="P269" s="204">
        <f>O269*H269</f>
        <v>0</v>
      </c>
      <c r="Q269" s="204">
        <v>0</v>
      </c>
      <c r="R269" s="204">
        <f>Q269*H269</f>
        <v>0</v>
      </c>
      <c r="S269" s="204">
        <v>0.13800000000000001</v>
      </c>
      <c r="T269" s="205">
        <f>S269*H269</f>
        <v>0.55200000000000005</v>
      </c>
      <c r="AR269" s="24" t="s">
        <v>258</v>
      </c>
      <c r="AT269" s="24" t="s">
        <v>253</v>
      </c>
      <c r="AU269" s="24" t="s">
        <v>94</v>
      </c>
      <c r="AY269" s="24" t="s">
        <v>250</v>
      </c>
      <c r="BE269" s="206">
        <f>IF(N269="základní",J269,0)</f>
        <v>0</v>
      </c>
      <c r="BF269" s="206">
        <f>IF(N269="snížená",J269,0)</f>
        <v>0</v>
      </c>
      <c r="BG269" s="206">
        <f>IF(N269="zákl. přenesená",J269,0)</f>
        <v>0</v>
      </c>
      <c r="BH269" s="206">
        <f>IF(N269="sníž. přenesená",J269,0)</f>
        <v>0</v>
      </c>
      <c r="BI269" s="206">
        <f>IF(N269="nulová",J269,0)</f>
        <v>0</v>
      </c>
      <c r="BJ269" s="24" t="s">
        <v>94</v>
      </c>
      <c r="BK269" s="206">
        <f>ROUND(I269*H269,2)</f>
        <v>0</v>
      </c>
      <c r="BL269" s="24" t="s">
        <v>258</v>
      </c>
      <c r="BM269" s="24" t="s">
        <v>574</v>
      </c>
    </row>
    <row r="270" spans="2:65" s="10" customFormat="1" ht="29.85" customHeight="1">
      <c r="B270" s="178"/>
      <c r="C270" s="179"/>
      <c r="D270" s="192" t="s">
        <v>70</v>
      </c>
      <c r="E270" s="193" t="s">
        <v>575</v>
      </c>
      <c r="F270" s="193" t="s">
        <v>576</v>
      </c>
      <c r="G270" s="179"/>
      <c r="H270" s="179"/>
      <c r="I270" s="182"/>
      <c r="J270" s="194">
        <f>BK270</f>
        <v>0</v>
      </c>
      <c r="K270" s="179"/>
      <c r="L270" s="184"/>
      <c r="M270" s="185"/>
      <c r="N270" s="186"/>
      <c r="O270" s="186"/>
      <c r="P270" s="187">
        <f>SUM(P271:P274)</f>
        <v>0</v>
      </c>
      <c r="Q270" s="186"/>
      <c r="R270" s="187">
        <f>SUM(R271:R274)</f>
        <v>0</v>
      </c>
      <c r="S270" s="186"/>
      <c r="T270" s="188">
        <f>SUM(T271:T274)</f>
        <v>0</v>
      </c>
      <c r="AR270" s="189" t="s">
        <v>79</v>
      </c>
      <c r="AT270" s="190" t="s">
        <v>70</v>
      </c>
      <c r="AU270" s="190" t="s">
        <v>79</v>
      </c>
      <c r="AY270" s="189" t="s">
        <v>250</v>
      </c>
      <c r="BK270" s="191">
        <f>SUM(BK271:BK274)</f>
        <v>0</v>
      </c>
    </row>
    <row r="271" spans="2:65" s="1" customFormat="1" ht="31.5" customHeight="1">
      <c r="B271" s="41"/>
      <c r="C271" s="195" t="s">
        <v>577</v>
      </c>
      <c r="D271" s="195" t="s">
        <v>253</v>
      </c>
      <c r="E271" s="196" t="s">
        <v>578</v>
      </c>
      <c r="F271" s="197" t="s">
        <v>579</v>
      </c>
      <c r="G271" s="198" t="s">
        <v>266</v>
      </c>
      <c r="H271" s="199">
        <v>54.146999999999998</v>
      </c>
      <c r="I271" s="200"/>
      <c r="J271" s="201">
        <f>ROUND(I271*H271,2)</f>
        <v>0</v>
      </c>
      <c r="K271" s="197" t="s">
        <v>257</v>
      </c>
      <c r="L271" s="61"/>
      <c r="M271" s="202" t="s">
        <v>21</v>
      </c>
      <c r="N271" s="203" t="s">
        <v>43</v>
      </c>
      <c r="O271" s="42"/>
      <c r="P271" s="204">
        <f>O271*H271</f>
        <v>0</v>
      </c>
      <c r="Q271" s="204">
        <v>0</v>
      </c>
      <c r="R271" s="204">
        <f>Q271*H271</f>
        <v>0</v>
      </c>
      <c r="S271" s="204">
        <v>0</v>
      </c>
      <c r="T271" s="205">
        <f>S271*H271</f>
        <v>0</v>
      </c>
      <c r="AR271" s="24" t="s">
        <v>258</v>
      </c>
      <c r="AT271" s="24" t="s">
        <v>253</v>
      </c>
      <c r="AU271" s="24" t="s">
        <v>94</v>
      </c>
      <c r="AY271" s="24" t="s">
        <v>250</v>
      </c>
      <c r="BE271" s="206">
        <f>IF(N271="základní",J271,0)</f>
        <v>0</v>
      </c>
      <c r="BF271" s="206">
        <f>IF(N271="snížená",J271,0)</f>
        <v>0</v>
      </c>
      <c r="BG271" s="206">
        <f>IF(N271="zákl. přenesená",J271,0)</f>
        <v>0</v>
      </c>
      <c r="BH271" s="206">
        <f>IF(N271="sníž. přenesená",J271,0)</f>
        <v>0</v>
      </c>
      <c r="BI271" s="206">
        <f>IF(N271="nulová",J271,0)</f>
        <v>0</v>
      </c>
      <c r="BJ271" s="24" t="s">
        <v>94</v>
      </c>
      <c r="BK271" s="206">
        <f>ROUND(I271*H271,2)</f>
        <v>0</v>
      </c>
      <c r="BL271" s="24" t="s">
        <v>258</v>
      </c>
      <c r="BM271" s="24" t="s">
        <v>580</v>
      </c>
    </row>
    <row r="272" spans="2:65" s="1" customFormat="1" ht="22.5" customHeight="1">
      <c r="B272" s="41"/>
      <c r="C272" s="195" t="s">
        <v>581</v>
      </c>
      <c r="D272" s="195" t="s">
        <v>253</v>
      </c>
      <c r="E272" s="196" t="s">
        <v>582</v>
      </c>
      <c r="F272" s="197" t="s">
        <v>583</v>
      </c>
      <c r="G272" s="198" t="s">
        <v>266</v>
      </c>
      <c r="H272" s="199">
        <v>54.146999999999998</v>
      </c>
      <c r="I272" s="200"/>
      <c r="J272" s="201">
        <f>ROUND(I272*H272,2)</f>
        <v>0</v>
      </c>
      <c r="K272" s="197" t="s">
        <v>21</v>
      </c>
      <c r="L272" s="61"/>
      <c r="M272" s="202" t="s">
        <v>21</v>
      </c>
      <c r="N272" s="203" t="s">
        <v>43</v>
      </c>
      <c r="O272" s="42"/>
      <c r="P272" s="204">
        <f>O272*H272</f>
        <v>0</v>
      </c>
      <c r="Q272" s="204">
        <v>0</v>
      </c>
      <c r="R272" s="204">
        <f>Q272*H272</f>
        <v>0</v>
      </c>
      <c r="S272" s="204">
        <v>0</v>
      </c>
      <c r="T272" s="205">
        <f>S272*H272</f>
        <v>0</v>
      </c>
      <c r="AR272" s="24" t="s">
        <v>258</v>
      </c>
      <c r="AT272" s="24" t="s">
        <v>253</v>
      </c>
      <c r="AU272" s="24" t="s">
        <v>94</v>
      </c>
      <c r="AY272" s="24" t="s">
        <v>250</v>
      </c>
      <c r="BE272" s="206">
        <f>IF(N272="základní",J272,0)</f>
        <v>0</v>
      </c>
      <c r="BF272" s="206">
        <f>IF(N272="snížená",J272,0)</f>
        <v>0</v>
      </c>
      <c r="BG272" s="206">
        <f>IF(N272="zákl. přenesená",J272,0)</f>
        <v>0</v>
      </c>
      <c r="BH272" s="206">
        <f>IF(N272="sníž. přenesená",J272,0)</f>
        <v>0</v>
      </c>
      <c r="BI272" s="206">
        <f>IF(N272="nulová",J272,0)</f>
        <v>0</v>
      </c>
      <c r="BJ272" s="24" t="s">
        <v>94</v>
      </c>
      <c r="BK272" s="206">
        <f>ROUND(I272*H272,2)</f>
        <v>0</v>
      </c>
      <c r="BL272" s="24" t="s">
        <v>258</v>
      </c>
      <c r="BM272" s="24" t="s">
        <v>584</v>
      </c>
    </row>
    <row r="273" spans="2:65" s="1" customFormat="1" ht="31.5" customHeight="1">
      <c r="B273" s="41"/>
      <c r="C273" s="195" t="s">
        <v>585</v>
      </c>
      <c r="D273" s="195" t="s">
        <v>253</v>
      </c>
      <c r="E273" s="196" t="s">
        <v>586</v>
      </c>
      <c r="F273" s="197" t="s">
        <v>587</v>
      </c>
      <c r="G273" s="198" t="s">
        <v>266</v>
      </c>
      <c r="H273" s="199">
        <v>54.146999999999998</v>
      </c>
      <c r="I273" s="200"/>
      <c r="J273" s="201">
        <f>ROUND(I273*H273,2)</f>
        <v>0</v>
      </c>
      <c r="K273" s="197" t="s">
        <v>21</v>
      </c>
      <c r="L273" s="61"/>
      <c r="M273" s="202" t="s">
        <v>21</v>
      </c>
      <c r="N273" s="203" t="s">
        <v>43</v>
      </c>
      <c r="O273" s="42"/>
      <c r="P273" s="204">
        <f>O273*H273</f>
        <v>0</v>
      </c>
      <c r="Q273" s="204">
        <v>0</v>
      </c>
      <c r="R273" s="204">
        <f>Q273*H273</f>
        <v>0</v>
      </c>
      <c r="S273" s="204">
        <v>0</v>
      </c>
      <c r="T273" s="205">
        <f>S273*H273</f>
        <v>0</v>
      </c>
      <c r="AR273" s="24" t="s">
        <v>258</v>
      </c>
      <c r="AT273" s="24" t="s">
        <v>253</v>
      </c>
      <c r="AU273" s="24" t="s">
        <v>94</v>
      </c>
      <c r="AY273" s="24" t="s">
        <v>250</v>
      </c>
      <c r="BE273" s="206">
        <f>IF(N273="základní",J273,0)</f>
        <v>0</v>
      </c>
      <c r="BF273" s="206">
        <f>IF(N273="snížená",J273,0)</f>
        <v>0</v>
      </c>
      <c r="BG273" s="206">
        <f>IF(N273="zákl. přenesená",J273,0)</f>
        <v>0</v>
      </c>
      <c r="BH273" s="206">
        <f>IF(N273="sníž. přenesená",J273,0)</f>
        <v>0</v>
      </c>
      <c r="BI273" s="206">
        <f>IF(N273="nulová",J273,0)</f>
        <v>0</v>
      </c>
      <c r="BJ273" s="24" t="s">
        <v>94</v>
      </c>
      <c r="BK273" s="206">
        <f>ROUND(I273*H273,2)</f>
        <v>0</v>
      </c>
      <c r="BL273" s="24" t="s">
        <v>258</v>
      </c>
      <c r="BM273" s="24" t="s">
        <v>588</v>
      </c>
    </row>
    <row r="274" spans="2:65" s="1" customFormat="1" ht="22.5" customHeight="1">
      <c r="B274" s="41"/>
      <c r="C274" s="195" t="s">
        <v>589</v>
      </c>
      <c r="D274" s="195" t="s">
        <v>253</v>
      </c>
      <c r="E274" s="196" t="s">
        <v>590</v>
      </c>
      <c r="F274" s="197" t="s">
        <v>591</v>
      </c>
      <c r="G274" s="198" t="s">
        <v>266</v>
      </c>
      <c r="H274" s="199">
        <v>54.146999999999998</v>
      </c>
      <c r="I274" s="200"/>
      <c r="J274" s="201">
        <f>ROUND(I274*H274,2)</f>
        <v>0</v>
      </c>
      <c r="K274" s="197" t="s">
        <v>257</v>
      </c>
      <c r="L274" s="61"/>
      <c r="M274" s="202" t="s">
        <v>21</v>
      </c>
      <c r="N274" s="203" t="s">
        <v>43</v>
      </c>
      <c r="O274" s="42"/>
      <c r="P274" s="204">
        <f>O274*H274</f>
        <v>0</v>
      </c>
      <c r="Q274" s="204">
        <v>0</v>
      </c>
      <c r="R274" s="204">
        <f>Q274*H274</f>
        <v>0</v>
      </c>
      <c r="S274" s="204">
        <v>0</v>
      </c>
      <c r="T274" s="205">
        <f>S274*H274</f>
        <v>0</v>
      </c>
      <c r="AR274" s="24" t="s">
        <v>258</v>
      </c>
      <c r="AT274" s="24" t="s">
        <v>253</v>
      </c>
      <c r="AU274" s="24" t="s">
        <v>94</v>
      </c>
      <c r="AY274" s="24" t="s">
        <v>250</v>
      </c>
      <c r="BE274" s="206">
        <f>IF(N274="základní",J274,0)</f>
        <v>0</v>
      </c>
      <c r="BF274" s="206">
        <f>IF(N274="snížená",J274,0)</f>
        <v>0</v>
      </c>
      <c r="BG274" s="206">
        <f>IF(N274="zákl. přenesená",J274,0)</f>
        <v>0</v>
      </c>
      <c r="BH274" s="206">
        <f>IF(N274="sníž. přenesená",J274,0)</f>
        <v>0</v>
      </c>
      <c r="BI274" s="206">
        <f>IF(N274="nulová",J274,0)</f>
        <v>0</v>
      </c>
      <c r="BJ274" s="24" t="s">
        <v>94</v>
      </c>
      <c r="BK274" s="206">
        <f>ROUND(I274*H274,2)</f>
        <v>0</v>
      </c>
      <c r="BL274" s="24" t="s">
        <v>258</v>
      </c>
      <c r="BM274" s="24" t="s">
        <v>592</v>
      </c>
    </row>
    <row r="275" spans="2:65" s="10" customFormat="1" ht="29.85" customHeight="1">
      <c r="B275" s="178"/>
      <c r="C275" s="179"/>
      <c r="D275" s="192" t="s">
        <v>70</v>
      </c>
      <c r="E275" s="193" t="s">
        <v>593</v>
      </c>
      <c r="F275" s="193" t="s">
        <v>594</v>
      </c>
      <c r="G275" s="179"/>
      <c r="H275" s="179"/>
      <c r="I275" s="182"/>
      <c r="J275" s="194">
        <f>BK275</f>
        <v>0</v>
      </c>
      <c r="K275" s="179"/>
      <c r="L275" s="184"/>
      <c r="M275" s="185"/>
      <c r="N275" s="186"/>
      <c r="O275" s="186"/>
      <c r="P275" s="187">
        <f>P276</f>
        <v>0</v>
      </c>
      <c r="Q275" s="186"/>
      <c r="R275" s="187">
        <f>R276</f>
        <v>0</v>
      </c>
      <c r="S275" s="186"/>
      <c r="T275" s="188">
        <f>T276</f>
        <v>0</v>
      </c>
      <c r="AR275" s="189" t="s">
        <v>79</v>
      </c>
      <c r="AT275" s="190" t="s">
        <v>70</v>
      </c>
      <c r="AU275" s="190" t="s">
        <v>79</v>
      </c>
      <c r="AY275" s="189" t="s">
        <v>250</v>
      </c>
      <c r="BK275" s="191">
        <f>BK276</f>
        <v>0</v>
      </c>
    </row>
    <row r="276" spans="2:65" s="1" customFormat="1" ht="31.5" customHeight="1">
      <c r="B276" s="41"/>
      <c r="C276" s="195" t="s">
        <v>595</v>
      </c>
      <c r="D276" s="195" t="s">
        <v>253</v>
      </c>
      <c r="E276" s="196" t="s">
        <v>596</v>
      </c>
      <c r="F276" s="197" t="s">
        <v>597</v>
      </c>
      <c r="G276" s="198" t="s">
        <v>266</v>
      </c>
      <c r="H276" s="199">
        <v>58.042000000000002</v>
      </c>
      <c r="I276" s="200"/>
      <c r="J276" s="201">
        <f>ROUND(I276*H276,2)</f>
        <v>0</v>
      </c>
      <c r="K276" s="197" t="s">
        <v>257</v>
      </c>
      <c r="L276" s="61"/>
      <c r="M276" s="202" t="s">
        <v>21</v>
      </c>
      <c r="N276" s="203" t="s">
        <v>43</v>
      </c>
      <c r="O276" s="42"/>
      <c r="P276" s="204">
        <f>O276*H276</f>
        <v>0</v>
      </c>
      <c r="Q276" s="204">
        <v>0</v>
      </c>
      <c r="R276" s="204">
        <f>Q276*H276</f>
        <v>0</v>
      </c>
      <c r="S276" s="204">
        <v>0</v>
      </c>
      <c r="T276" s="205">
        <f>S276*H276</f>
        <v>0</v>
      </c>
      <c r="AR276" s="24" t="s">
        <v>258</v>
      </c>
      <c r="AT276" s="24" t="s">
        <v>253</v>
      </c>
      <c r="AU276" s="24" t="s">
        <v>94</v>
      </c>
      <c r="AY276" s="24" t="s">
        <v>250</v>
      </c>
      <c r="BE276" s="206">
        <f>IF(N276="základní",J276,0)</f>
        <v>0</v>
      </c>
      <c r="BF276" s="206">
        <f>IF(N276="snížená",J276,0)</f>
        <v>0</v>
      </c>
      <c r="BG276" s="206">
        <f>IF(N276="zákl. přenesená",J276,0)</f>
        <v>0</v>
      </c>
      <c r="BH276" s="206">
        <f>IF(N276="sníž. přenesená",J276,0)</f>
        <v>0</v>
      </c>
      <c r="BI276" s="206">
        <f>IF(N276="nulová",J276,0)</f>
        <v>0</v>
      </c>
      <c r="BJ276" s="24" t="s">
        <v>94</v>
      </c>
      <c r="BK276" s="206">
        <f>ROUND(I276*H276,2)</f>
        <v>0</v>
      </c>
      <c r="BL276" s="24" t="s">
        <v>258</v>
      </c>
      <c r="BM276" s="24" t="s">
        <v>598</v>
      </c>
    </row>
    <row r="277" spans="2:65" s="10" customFormat="1" ht="37.35" customHeight="1">
      <c r="B277" s="178"/>
      <c r="C277" s="179"/>
      <c r="D277" s="180" t="s">
        <v>70</v>
      </c>
      <c r="E277" s="181" t="s">
        <v>599</v>
      </c>
      <c r="F277" s="181" t="s">
        <v>600</v>
      </c>
      <c r="G277" s="179"/>
      <c r="H277" s="179"/>
      <c r="I277" s="182"/>
      <c r="J277" s="183">
        <f>BK277</f>
        <v>0</v>
      </c>
      <c r="K277" s="179"/>
      <c r="L277" s="184"/>
      <c r="M277" s="185"/>
      <c r="N277" s="186"/>
      <c r="O277" s="186"/>
      <c r="P277" s="187">
        <f>P278+P307+P378+P394+P408+P416+P426+P430+P438+P442+P450+P461+P518+P531+P553+P667+P801+P807+P855+P891+P896+P933+P954+P984+P1034</f>
        <v>0</v>
      </c>
      <c r="Q277" s="186"/>
      <c r="R277" s="187">
        <f>R278+R307+R378+R394+R408+R416+R426+R430+R438+R442+R450+R461+R518+R531+R553+R667+R801+R807+R855+R891+R896+R933+R954+R984+R1034</f>
        <v>28.838089610000001</v>
      </c>
      <c r="S277" s="186"/>
      <c r="T277" s="188">
        <f>T278+T307+T378+T394+T408+T416+T426+T430+T438+T442+T450+T461+T518+T531+T553+T667+T801+T807+T855+T891+T896+T933+T954+T984+T1034</f>
        <v>11.94710308</v>
      </c>
      <c r="AR277" s="189" t="s">
        <v>94</v>
      </c>
      <c r="AT277" s="190" t="s">
        <v>70</v>
      </c>
      <c r="AU277" s="190" t="s">
        <v>71</v>
      </c>
      <c r="AY277" s="189" t="s">
        <v>250</v>
      </c>
      <c r="BK277" s="191">
        <f>BK278+BK307+BK378+BK394+BK408+BK416+BK426+BK430+BK438+BK442+BK450+BK461+BK518+BK531+BK553+BK667+BK801+BK807+BK855+BK891+BK896+BK933+BK954+BK984+BK1034</f>
        <v>0</v>
      </c>
    </row>
    <row r="278" spans="2:65" s="10" customFormat="1" ht="19.899999999999999" customHeight="1">
      <c r="B278" s="178"/>
      <c r="C278" s="179"/>
      <c r="D278" s="192" t="s">
        <v>70</v>
      </c>
      <c r="E278" s="193" t="s">
        <v>601</v>
      </c>
      <c r="F278" s="193" t="s">
        <v>602</v>
      </c>
      <c r="G278" s="179"/>
      <c r="H278" s="179"/>
      <c r="I278" s="182"/>
      <c r="J278" s="194">
        <f>BK278</f>
        <v>0</v>
      </c>
      <c r="K278" s="179"/>
      <c r="L278" s="184"/>
      <c r="M278" s="185"/>
      <c r="N278" s="186"/>
      <c r="O278" s="186"/>
      <c r="P278" s="187">
        <f>SUM(P279:P306)</f>
        <v>0</v>
      </c>
      <c r="Q278" s="186"/>
      <c r="R278" s="187">
        <f>SUM(R279:R306)</f>
        <v>0.37495979999999995</v>
      </c>
      <c r="S278" s="186"/>
      <c r="T278" s="188">
        <f>SUM(T279:T306)</f>
        <v>0</v>
      </c>
      <c r="AR278" s="189" t="s">
        <v>94</v>
      </c>
      <c r="AT278" s="190" t="s">
        <v>70</v>
      </c>
      <c r="AU278" s="190" t="s">
        <v>79</v>
      </c>
      <c r="AY278" s="189" t="s">
        <v>250</v>
      </c>
      <c r="BK278" s="191">
        <f>SUM(BK279:BK306)</f>
        <v>0</v>
      </c>
    </row>
    <row r="279" spans="2:65" s="1" customFormat="1" ht="22.5" customHeight="1">
      <c r="B279" s="41"/>
      <c r="C279" s="195" t="s">
        <v>603</v>
      </c>
      <c r="D279" s="195" t="s">
        <v>253</v>
      </c>
      <c r="E279" s="196" t="s">
        <v>604</v>
      </c>
      <c r="F279" s="197" t="s">
        <v>605</v>
      </c>
      <c r="G279" s="198" t="s">
        <v>271</v>
      </c>
      <c r="H279" s="199">
        <v>11.502000000000001</v>
      </c>
      <c r="I279" s="200"/>
      <c r="J279" s="201">
        <f>ROUND(I279*H279,2)</f>
        <v>0</v>
      </c>
      <c r="K279" s="197" t="s">
        <v>257</v>
      </c>
      <c r="L279" s="61"/>
      <c r="M279" s="202" t="s">
        <v>21</v>
      </c>
      <c r="N279" s="203" t="s">
        <v>43</v>
      </c>
      <c r="O279" s="42"/>
      <c r="P279" s="204">
        <f>O279*H279</f>
        <v>0</v>
      </c>
      <c r="Q279" s="204">
        <v>4.0000000000000002E-4</v>
      </c>
      <c r="R279" s="204">
        <f>Q279*H279</f>
        <v>4.6008000000000004E-3</v>
      </c>
      <c r="S279" s="204">
        <v>0</v>
      </c>
      <c r="T279" s="205">
        <f>S279*H279</f>
        <v>0</v>
      </c>
      <c r="AR279" s="24" t="s">
        <v>330</v>
      </c>
      <c r="AT279" s="24" t="s">
        <v>253</v>
      </c>
      <c r="AU279" s="24" t="s">
        <v>94</v>
      </c>
      <c r="AY279" s="24" t="s">
        <v>250</v>
      </c>
      <c r="BE279" s="206">
        <f>IF(N279="základní",J279,0)</f>
        <v>0</v>
      </c>
      <c r="BF279" s="206">
        <f>IF(N279="snížená",J279,0)</f>
        <v>0</v>
      </c>
      <c r="BG279" s="206">
        <f>IF(N279="zákl. přenesená",J279,0)</f>
        <v>0</v>
      </c>
      <c r="BH279" s="206">
        <f>IF(N279="sníž. přenesená",J279,0)</f>
        <v>0</v>
      </c>
      <c r="BI279" s="206">
        <f>IF(N279="nulová",J279,0)</f>
        <v>0</v>
      </c>
      <c r="BJ279" s="24" t="s">
        <v>94</v>
      </c>
      <c r="BK279" s="206">
        <f>ROUND(I279*H279,2)</f>
        <v>0</v>
      </c>
      <c r="BL279" s="24" t="s">
        <v>330</v>
      </c>
      <c r="BM279" s="24" t="s">
        <v>606</v>
      </c>
    </row>
    <row r="280" spans="2:65" s="11" customFormat="1">
      <c r="B280" s="207"/>
      <c r="C280" s="208"/>
      <c r="D280" s="209" t="s">
        <v>260</v>
      </c>
      <c r="E280" s="210" t="s">
        <v>21</v>
      </c>
      <c r="F280" s="211" t="s">
        <v>607</v>
      </c>
      <c r="G280" s="208"/>
      <c r="H280" s="212">
        <v>11.502000000000001</v>
      </c>
      <c r="I280" s="213"/>
      <c r="J280" s="208"/>
      <c r="K280" s="208"/>
      <c r="L280" s="214"/>
      <c r="M280" s="215"/>
      <c r="N280" s="216"/>
      <c r="O280" s="216"/>
      <c r="P280" s="216"/>
      <c r="Q280" s="216"/>
      <c r="R280" s="216"/>
      <c r="S280" s="216"/>
      <c r="T280" s="217"/>
      <c r="AT280" s="218" t="s">
        <v>260</v>
      </c>
      <c r="AU280" s="218" t="s">
        <v>94</v>
      </c>
      <c r="AV280" s="11" t="s">
        <v>94</v>
      </c>
      <c r="AW280" s="11" t="s">
        <v>35</v>
      </c>
      <c r="AX280" s="11" t="s">
        <v>71</v>
      </c>
      <c r="AY280" s="218" t="s">
        <v>250</v>
      </c>
    </row>
    <row r="281" spans="2:65" s="12" customFormat="1">
      <c r="B281" s="219"/>
      <c r="C281" s="220"/>
      <c r="D281" s="221" t="s">
        <v>260</v>
      </c>
      <c r="E281" s="222" t="s">
        <v>189</v>
      </c>
      <c r="F281" s="223" t="s">
        <v>263</v>
      </c>
      <c r="G281" s="220"/>
      <c r="H281" s="224">
        <v>11.502000000000001</v>
      </c>
      <c r="I281" s="225"/>
      <c r="J281" s="220"/>
      <c r="K281" s="220"/>
      <c r="L281" s="226"/>
      <c r="M281" s="227"/>
      <c r="N281" s="228"/>
      <c r="O281" s="228"/>
      <c r="P281" s="228"/>
      <c r="Q281" s="228"/>
      <c r="R281" s="228"/>
      <c r="S281" s="228"/>
      <c r="T281" s="229"/>
      <c r="AT281" s="230" t="s">
        <v>260</v>
      </c>
      <c r="AU281" s="230" t="s">
        <v>94</v>
      </c>
      <c r="AV281" s="12" t="s">
        <v>251</v>
      </c>
      <c r="AW281" s="12" t="s">
        <v>35</v>
      </c>
      <c r="AX281" s="12" t="s">
        <v>79</v>
      </c>
      <c r="AY281" s="230" t="s">
        <v>250</v>
      </c>
    </row>
    <row r="282" spans="2:65" s="1" customFormat="1" ht="22.5" customHeight="1">
      <c r="B282" s="41"/>
      <c r="C282" s="234" t="s">
        <v>608</v>
      </c>
      <c r="D282" s="234" t="s">
        <v>304</v>
      </c>
      <c r="E282" s="235" t="s">
        <v>609</v>
      </c>
      <c r="F282" s="236" t="s">
        <v>610</v>
      </c>
      <c r="G282" s="237" t="s">
        <v>271</v>
      </c>
      <c r="H282" s="238">
        <v>13.227</v>
      </c>
      <c r="I282" s="239"/>
      <c r="J282" s="240">
        <f>ROUND(I282*H282,2)</f>
        <v>0</v>
      </c>
      <c r="K282" s="236" t="s">
        <v>257</v>
      </c>
      <c r="L282" s="241"/>
      <c r="M282" s="242" t="s">
        <v>21</v>
      </c>
      <c r="N282" s="243" t="s">
        <v>43</v>
      </c>
      <c r="O282" s="42"/>
      <c r="P282" s="204">
        <f>O282*H282</f>
        <v>0</v>
      </c>
      <c r="Q282" s="204">
        <v>4.4999999999999997E-3</v>
      </c>
      <c r="R282" s="204">
        <f>Q282*H282</f>
        <v>5.9521499999999998E-2</v>
      </c>
      <c r="S282" s="204">
        <v>0</v>
      </c>
      <c r="T282" s="205">
        <f>S282*H282</f>
        <v>0</v>
      </c>
      <c r="AR282" s="24" t="s">
        <v>408</v>
      </c>
      <c r="AT282" s="24" t="s">
        <v>304</v>
      </c>
      <c r="AU282" s="24" t="s">
        <v>94</v>
      </c>
      <c r="AY282" s="24" t="s">
        <v>250</v>
      </c>
      <c r="BE282" s="206">
        <f>IF(N282="základní",J282,0)</f>
        <v>0</v>
      </c>
      <c r="BF282" s="206">
        <f>IF(N282="snížená",J282,0)</f>
        <v>0</v>
      </c>
      <c r="BG282" s="206">
        <f>IF(N282="zákl. přenesená",J282,0)</f>
        <v>0</v>
      </c>
      <c r="BH282" s="206">
        <f>IF(N282="sníž. přenesená",J282,0)</f>
        <v>0</v>
      </c>
      <c r="BI282" s="206">
        <f>IF(N282="nulová",J282,0)</f>
        <v>0</v>
      </c>
      <c r="BJ282" s="24" t="s">
        <v>94</v>
      </c>
      <c r="BK282" s="206">
        <f>ROUND(I282*H282,2)</f>
        <v>0</v>
      </c>
      <c r="BL282" s="24" t="s">
        <v>330</v>
      </c>
      <c r="BM282" s="24" t="s">
        <v>611</v>
      </c>
    </row>
    <row r="283" spans="2:65" s="11" customFormat="1">
      <c r="B283" s="207"/>
      <c r="C283" s="208"/>
      <c r="D283" s="221" t="s">
        <v>260</v>
      </c>
      <c r="E283" s="231" t="s">
        <v>21</v>
      </c>
      <c r="F283" s="232" t="s">
        <v>612</v>
      </c>
      <c r="G283" s="208"/>
      <c r="H283" s="233">
        <v>13.227</v>
      </c>
      <c r="I283" s="213"/>
      <c r="J283" s="208"/>
      <c r="K283" s="208"/>
      <c r="L283" s="214"/>
      <c r="M283" s="215"/>
      <c r="N283" s="216"/>
      <c r="O283" s="216"/>
      <c r="P283" s="216"/>
      <c r="Q283" s="216"/>
      <c r="R283" s="216"/>
      <c r="S283" s="216"/>
      <c r="T283" s="217"/>
      <c r="AT283" s="218" t="s">
        <v>260</v>
      </c>
      <c r="AU283" s="218" t="s">
        <v>94</v>
      </c>
      <c r="AV283" s="11" t="s">
        <v>94</v>
      </c>
      <c r="AW283" s="11" t="s">
        <v>35</v>
      </c>
      <c r="AX283" s="11" t="s">
        <v>79</v>
      </c>
      <c r="AY283" s="218" t="s">
        <v>250</v>
      </c>
    </row>
    <row r="284" spans="2:65" s="1" customFormat="1" ht="22.5" customHeight="1">
      <c r="B284" s="41"/>
      <c r="C284" s="195" t="s">
        <v>613</v>
      </c>
      <c r="D284" s="195" t="s">
        <v>253</v>
      </c>
      <c r="E284" s="196" t="s">
        <v>614</v>
      </c>
      <c r="F284" s="197" t="s">
        <v>615</v>
      </c>
      <c r="G284" s="198" t="s">
        <v>271</v>
      </c>
      <c r="H284" s="199">
        <v>25.155000000000001</v>
      </c>
      <c r="I284" s="200"/>
      <c r="J284" s="201">
        <f>ROUND(I284*H284,2)</f>
        <v>0</v>
      </c>
      <c r="K284" s="197" t="s">
        <v>257</v>
      </c>
      <c r="L284" s="61"/>
      <c r="M284" s="202" t="s">
        <v>21</v>
      </c>
      <c r="N284" s="203" t="s">
        <v>43</v>
      </c>
      <c r="O284" s="42"/>
      <c r="P284" s="204">
        <f>O284*H284</f>
        <v>0</v>
      </c>
      <c r="Q284" s="204">
        <v>4.0000000000000001E-3</v>
      </c>
      <c r="R284" s="204">
        <f>Q284*H284</f>
        <v>0.10062</v>
      </c>
      <c r="S284" s="204">
        <v>0</v>
      </c>
      <c r="T284" s="205">
        <f>S284*H284</f>
        <v>0</v>
      </c>
      <c r="AR284" s="24" t="s">
        <v>330</v>
      </c>
      <c r="AT284" s="24" t="s">
        <v>253</v>
      </c>
      <c r="AU284" s="24" t="s">
        <v>94</v>
      </c>
      <c r="AY284" s="24" t="s">
        <v>250</v>
      </c>
      <c r="BE284" s="206">
        <f>IF(N284="základní",J284,0)</f>
        <v>0</v>
      </c>
      <c r="BF284" s="206">
        <f>IF(N284="snížená",J284,0)</f>
        <v>0</v>
      </c>
      <c r="BG284" s="206">
        <f>IF(N284="zákl. přenesená",J284,0)</f>
        <v>0</v>
      </c>
      <c r="BH284" s="206">
        <f>IF(N284="sníž. přenesená",J284,0)</f>
        <v>0</v>
      </c>
      <c r="BI284" s="206">
        <f>IF(N284="nulová",J284,0)</f>
        <v>0</v>
      </c>
      <c r="BJ284" s="24" t="s">
        <v>94</v>
      </c>
      <c r="BK284" s="206">
        <f>ROUND(I284*H284,2)</f>
        <v>0</v>
      </c>
      <c r="BL284" s="24" t="s">
        <v>330</v>
      </c>
      <c r="BM284" s="24" t="s">
        <v>616</v>
      </c>
    </row>
    <row r="285" spans="2:65" s="11" customFormat="1">
      <c r="B285" s="207"/>
      <c r="C285" s="208"/>
      <c r="D285" s="209" t="s">
        <v>260</v>
      </c>
      <c r="E285" s="210" t="s">
        <v>21</v>
      </c>
      <c r="F285" s="211" t="s">
        <v>617</v>
      </c>
      <c r="G285" s="208"/>
      <c r="H285" s="212">
        <v>19.36</v>
      </c>
      <c r="I285" s="213"/>
      <c r="J285" s="208"/>
      <c r="K285" s="208"/>
      <c r="L285" s="214"/>
      <c r="M285" s="215"/>
      <c r="N285" s="216"/>
      <c r="O285" s="216"/>
      <c r="P285" s="216"/>
      <c r="Q285" s="216"/>
      <c r="R285" s="216"/>
      <c r="S285" s="216"/>
      <c r="T285" s="217"/>
      <c r="AT285" s="218" t="s">
        <v>260</v>
      </c>
      <c r="AU285" s="218" t="s">
        <v>94</v>
      </c>
      <c r="AV285" s="11" t="s">
        <v>94</v>
      </c>
      <c r="AW285" s="11" t="s">
        <v>35</v>
      </c>
      <c r="AX285" s="11" t="s">
        <v>71</v>
      </c>
      <c r="AY285" s="218" t="s">
        <v>250</v>
      </c>
    </row>
    <row r="286" spans="2:65" s="13" customFormat="1">
      <c r="B286" s="244"/>
      <c r="C286" s="245"/>
      <c r="D286" s="209" t="s">
        <v>260</v>
      </c>
      <c r="E286" s="246" t="s">
        <v>21</v>
      </c>
      <c r="F286" s="247" t="s">
        <v>618</v>
      </c>
      <c r="G286" s="245"/>
      <c r="H286" s="248" t="s">
        <v>21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AT286" s="254" t="s">
        <v>260</v>
      </c>
      <c r="AU286" s="254" t="s">
        <v>94</v>
      </c>
      <c r="AV286" s="13" t="s">
        <v>79</v>
      </c>
      <c r="AW286" s="13" t="s">
        <v>35</v>
      </c>
      <c r="AX286" s="13" t="s">
        <v>71</v>
      </c>
      <c r="AY286" s="254" t="s">
        <v>250</v>
      </c>
    </row>
    <row r="287" spans="2:65" s="11" customFormat="1">
      <c r="B287" s="207"/>
      <c r="C287" s="208"/>
      <c r="D287" s="209" t="s">
        <v>260</v>
      </c>
      <c r="E287" s="210" t="s">
        <v>21</v>
      </c>
      <c r="F287" s="211" t="s">
        <v>619</v>
      </c>
      <c r="G287" s="208"/>
      <c r="H287" s="212">
        <v>0.51</v>
      </c>
      <c r="I287" s="213"/>
      <c r="J287" s="208"/>
      <c r="K287" s="208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260</v>
      </c>
      <c r="AU287" s="218" t="s">
        <v>94</v>
      </c>
      <c r="AV287" s="11" t="s">
        <v>94</v>
      </c>
      <c r="AW287" s="11" t="s">
        <v>35</v>
      </c>
      <c r="AX287" s="11" t="s">
        <v>71</v>
      </c>
      <c r="AY287" s="218" t="s">
        <v>250</v>
      </c>
    </row>
    <row r="288" spans="2:65" s="11" customFormat="1">
      <c r="B288" s="207"/>
      <c r="C288" s="208"/>
      <c r="D288" s="209" t="s">
        <v>260</v>
      </c>
      <c r="E288" s="210" t="s">
        <v>21</v>
      </c>
      <c r="F288" s="211" t="s">
        <v>620</v>
      </c>
      <c r="G288" s="208"/>
      <c r="H288" s="212">
        <v>2.3940000000000001</v>
      </c>
      <c r="I288" s="213"/>
      <c r="J288" s="208"/>
      <c r="K288" s="208"/>
      <c r="L288" s="214"/>
      <c r="M288" s="215"/>
      <c r="N288" s="216"/>
      <c r="O288" s="216"/>
      <c r="P288" s="216"/>
      <c r="Q288" s="216"/>
      <c r="R288" s="216"/>
      <c r="S288" s="216"/>
      <c r="T288" s="217"/>
      <c r="AT288" s="218" t="s">
        <v>260</v>
      </c>
      <c r="AU288" s="218" t="s">
        <v>94</v>
      </c>
      <c r="AV288" s="11" t="s">
        <v>94</v>
      </c>
      <c r="AW288" s="11" t="s">
        <v>35</v>
      </c>
      <c r="AX288" s="11" t="s">
        <v>71</v>
      </c>
      <c r="AY288" s="218" t="s">
        <v>250</v>
      </c>
    </row>
    <row r="289" spans="2:65" s="11" customFormat="1">
      <c r="B289" s="207"/>
      <c r="C289" s="208"/>
      <c r="D289" s="209" t="s">
        <v>260</v>
      </c>
      <c r="E289" s="210" t="s">
        <v>21</v>
      </c>
      <c r="F289" s="211" t="s">
        <v>621</v>
      </c>
      <c r="G289" s="208"/>
      <c r="H289" s="212">
        <v>0.89300000000000002</v>
      </c>
      <c r="I289" s="213"/>
      <c r="J289" s="208"/>
      <c r="K289" s="208"/>
      <c r="L289" s="214"/>
      <c r="M289" s="215"/>
      <c r="N289" s="216"/>
      <c r="O289" s="216"/>
      <c r="P289" s="216"/>
      <c r="Q289" s="216"/>
      <c r="R289" s="216"/>
      <c r="S289" s="216"/>
      <c r="T289" s="217"/>
      <c r="AT289" s="218" t="s">
        <v>260</v>
      </c>
      <c r="AU289" s="218" t="s">
        <v>94</v>
      </c>
      <c r="AV289" s="11" t="s">
        <v>94</v>
      </c>
      <c r="AW289" s="11" t="s">
        <v>35</v>
      </c>
      <c r="AX289" s="11" t="s">
        <v>71</v>
      </c>
      <c r="AY289" s="218" t="s">
        <v>250</v>
      </c>
    </row>
    <row r="290" spans="2:65" s="11" customFormat="1">
      <c r="B290" s="207"/>
      <c r="C290" s="208"/>
      <c r="D290" s="209" t="s">
        <v>260</v>
      </c>
      <c r="E290" s="210" t="s">
        <v>21</v>
      </c>
      <c r="F290" s="211" t="s">
        <v>622</v>
      </c>
      <c r="G290" s="208"/>
      <c r="H290" s="212">
        <v>0.64500000000000002</v>
      </c>
      <c r="I290" s="213"/>
      <c r="J290" s="208"/>
      <c r="K290" s="208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260</v>
      </c>
      <c r="AU290" s="218" t="s">
        <v>94</v>
      </c>
      <c r="AV290" s="11" t="s">
        <v>94</v>
      </c>
      <c r="AW290" s="11" t="s">
        <v>35</v>
      </c>
      <c r="AX290" s="11" t="s">
        <v>71</v>
      </c>
      <c r="AY290" s="218" t="s">
        <v>250</v>
      </c>
    </row>
    <row r="291" spans="2:65" s="11" customFormat="1">
      <c r="B291" s="207"/>
      <c r="C291" s="208"/>
      <c r="D291" s="209" t="s">
        <v>260</v>
      </c>
      <c r="E291" s="210" t="s">
        <v>21</v>
      </c>
      <c r="F291" s="211" t="s">
        <v>623</v>
      </c>
      <c r="G291" s="208"/>
      <c r="H291" s="212">
        <v>0.46800000000000003</v>
      </c>
      <c r="I291" s="213"/>
      <c r="J291" s="208"/>
      <c r="K291" s="208"/>
      <c r="L291" s="214"/>
      <c r="M291" s="215"/>
      <c r="N291" s="216"/>
      <c r="O291" s="216"/>
      <c r="P291" s="216"/>
      <c r="Q291" s="216"/>
      <c r="R291" s="216"/>
      <c r="S291" s="216"/>
      <c r="T291" s="217"/>
      <c r="AT291" s="218" t="s">
        <v>260</v>
      </c>
      <c r="AU291" s="218" t="s">
        <v>94</v>
      </c>
      <c r="AV291" s="11" t="s">
        <v>94</v>
      </c>
      <c r="AW291" s="11" t="s">
        <v>35</v>
      </c>
      <c r="AX291" s="11" t="s">
        <v>71</v>
      </c>
      <c r="AY291" s="218" t="s">
        <v>250</v>
      </c>
    </row>
    <row r="292" spans="2:65" s="11" customFormat="1">
      <c r="B292" s="207"/>
      <c r="C292" s="208"/>
      <c r="D292" s="209" t="s">
        <v>260</v>
      </c>
      <c r="E292" s="210" t="s">
        <v>21</v>
      </c>
      <c r="F292" s="211" t="s">
        <v>624</v>
      </c>
      <c r="G292" s="208"/>
      <c r="H292" s="212">
        <v>0.88500000000000001</v>
      </c>
      <c r="I292" s="213"/>
      <c r="J292" s="208"/>
      <c r="K292" s="208"/>
      <c r="L292" s="214"/>
      <c r="M292" s="215"/>
      <c r="N292" s="216"/>
      <c r="O292" s="216"/>
      <c r="P292" s="216"/>
      <c r="Q292" s="216"/>
      <c r="R292" s="216"/>
      <c r="S292" s="216"/>
      <c r="T292" s="217"/>
      <c r="AT292" s="218" t="s">
        <v>260</v>
      </c>
      <c r="AU292" s="218" t="s">
        <v>94</v>
      </c>
      <c r="AV292" s="11" t="s">
        <v>94</v>
      </c>
      <c r="AW292" s="11" t="s">
        <v>35</v>
      </c>
      <c r="AX292" s="11" t="s">
        <v>71</v>
      </c>
      <c r="AY292" s="218" t="s">
        <v>250</v>
      </c>
    </row>
    <row r="293" spans="2:65" s="12" customFormat="1">
      <c r="B293" s="219"/>
      <c r="C293" s="220"/>
      <c r="D293" s="221" t="s">
        <v>260</v>
      </c>
      <c r="E293" s="222" t="s">
        <v>21</v>
      </c>
      <c r="F293" s="223" t="s">
        <v>263</v>
      </c>
      <c r="G293" s="220"/>
      <c r="H293" s="224">
        <v>25.155000000000001</v>
      </c>
      <c r="I293" s="225"/>
      <c r="J293" s="220"/>
      <c r="K293" s="220"/>
      <c r="L293" s="226"/>
      <c r="M293" s="227"/>
      <c r="N293" s="228"/>
      <c r="O293" s="228"/>
      <c r="P293" s="228"/>
      <c r="Q293" s="228"/>
      <c r="R293" s="228"/>
      <c r="S293" s="228"/>
      <c r="T293" s="229"/>
      <c r="AT293" s="230" t="s">
        <v>260</v>
      </c>
      <c r="AU293" s="230" t="s">
        <v>94</v>
      </c>
      <c r="AV293" s="12" t="s">
        <v>251</v>
      </c>
      <c r="AW293" s="12" t="s">
        <v>35</v>
      </c>
      <c r="AX293" s="12" t="s">
        <v>79</v>
      </c>
      <c r="AY293" s="230" t="s">
        <v>250</v>
      </c>
    </row>
    <row r="294" spans="2:65" s="1" customFormat="1" ht="22.5" customHeight="1">
      <c r="B294" s="41"/>
      <c r="C294" s="195" t="s">
        <v>625</v>
      </c>
      <c r="D294" s="195" t="s">
        <v>253</v>
      </c>
      <c r="E294" s="196" t="s">
        <v>626</v>
      </c>
      <c r="F294" s="197" t="s">
        <v>627</v>
      </c>
      <c r="G294" s="198" t="s">
        <v>271</v>
      </c>
      <c r="H294" s="199">
        <v>39.564999999999998</v>
      </c>
      <c r="I294" s="200"/>
      <c r="J294" s="201">
        <f>ROUND(I294*H294,2)</f>
        <v>0</v>
      </c>
      <c r="K294" s="197" t="s">
        <v>257</v>
      </c>
      <c r="L294" s="61"/>
      <c r="M294" s="202" t="s">
        <v>21</v>
      </c>
      <c r="N294" s="203" t="s">
        <v>43</v>
      </c>
      <c r="O294" s="42"/>
      <c r="P294" s="204">
        <f>O294*H294</f>
        <v>0</v>
      </c>
      <c r="Q294" s="204">
        <v>4.0000000000000001E-3</v>
      </c>
      <c r="R294" s="204">
        <f>Q294*H294</f>
        <v>0.15825999999999998</v>
      </c>
      <c r="S294" s="204">
        <v>0</v>
      </c>
      <c r="T294" s="205">
        <f>S294*H294</f>
        <v>0</v>
      </c>
      <c r="AR294" s="24" t="s">
        <v>330</v>
      </c>
      <c r="AT294" s="24" t="s">
        <v>253</v>
      </c>
      <c r="AU294" s="24" t="s">
        <v>94</v>
      </c>
      <c r="AY294" s="24" t="s">
        <v>250</v>
      </c>
      <c r="BE294" s="206">
        <f>IF(N294="základní",J294,0)</f>
        <v>0</v>
      </c>
      <c r="BF294" s="206">
        <f>IF(N294="snížená",J294,0)</f>
        <v>0</v>
      </c>
      <c r="BG294" s="206">
        <f>IF(N294="zákl. přenesená",J294,0)</f>
        <v>0</v>
      </c>
      <c r="BH294" s="206">
        <f>IF(N294="sníž. přenesená",J294,0)</f>
        <v>0</v>
      </c>
      <c r="BI294" s="206">
        <f>IF(N294="nulová",J294,0)</f>
        <v>0</v>
      </c>
      <c r="BJ294" s="24" t="s">
        <v>94</v>
      </c>
      <c r="BK294" s="206">
        <f>ROUND(I294*H294,2)</f>
        <v>0</v>
      </c>
      <c r="BL294" s="24" t="s">
        <v>330</v>
      </c>
      <c r="BM294" s="24" t="s">
        <v>628</v>
      </c>
    </row>
    <row r="295" spans="2:65" s="11" customFormat="1">
      <c r="B295" s="207"/>
      <c r="C295" s="208"/>
      <c r="D295" s="221" t="s">
        <v>260</v>
      </c>
      <c r="E295" s="231" t="s">
        <v>21</v>
      </c>
      <c r="F295" s="232" t="s">
        <v>130</v>
      </c>
      <c r="G295" s="208"/>
      <c r="H295" s="233">
        <v>39.564999999999998</v>
      </c>
      <c r="I295" s="213"/>
      <c r="J295" s="208"/>
      <c r="K295" s="208"/>
      <c r="L295" s="214"/>
      <c r="M295" s="215"/>
      <c r="N295" s="216"/>
      <c r="O295" s="216"/>
      <c r="P295" s="216"/>
      <c r="Q295" s="216"/>
      <c r="R295" s="216"/>
      <c r="S295" s="216"/>
      <c r="T295" s="217"/>
      <c r="AT295" s="218" t="s">
        <v>260</v>
      </c>
      <c r="AU295" s="218" t="s">
        <v>94</v>
      </c>
      <c r="AV295" s="11" t="s">
        <v>94</v>
      </c>
      <c r="AW295" s="11" t="s">
        <v>35</v>
      </c>
      <c r="AX295" s="11" t="s">
        <v>79</v>
      </c>
      <c r="AY295" s="218" t="s">
        <v>250</v>
      </c>
    </row>
    <row r="296" spans="2:65" s="1" customFormat="1" ht="22.5" customHeight="1">
      <c r="B296" s="41"/>
      <c r="C296" s="195" t="s">
        <v>629</v>
      </c>
      <c r="D296" s="195" t="s">
        <v>253</v>
      </c>
      <c r="E296" s="196" t="s">
        <v>630</v>
      </c>
      <c r="F296" s="197" t="s">
        <v>631</v>
      </c>
      <c r="G296" s="198" t="s">
        <v>356</v>
      </c>
      <c r="H296" s="199">
        <v>38.630000000000003</v>
      </c>
      <c r="I296" s="200"/>
      <c r="J296" s="201">
        <f>ROUND(I296*H296,2)</f>
        <v>0</v>
      </c>
      <c r="K296" s="197" t="s">
        <v>411</v>
      </c>
      <c r="L296" s="61"/>
      <c r="M296" s="202" t="s">
        <v>21</v>
      </c>
      <c r="N296" s="203" t="s">
        <v>43</v>
      </c>
      <c r="O296" s="42"/>
      <c r="P296" s="204">
        <f>O296*H296</f>
        <v>0</v>
      </c>
      <c r="Q296" s="204">
        <v>1E-3</v>
      </c>
      <c r="R296" s="204">
        <f>Q296*H296</f>
        <v>3.8630000000000005E-2</v>
      </c>
      <c r="S296" s="204">
        <v>0</v>
      </c>
      <c r="T296" s="205">
        <f>S296*H296</f>
        <v>0</v>
      </c>
      <c r="AR296" s="24" t="s">
        <v>330</v>
      </c>
      <c r="AT296" s="24" t="s">
        <v>253</v>
      </c>
      <c r="AU296" s="24" t="s">
        <v>94</v>
      </c>
      <c r="AY296" s="24" t="s">
        <v>250</v>
      </c>
      <c r="BE296" s="206">
        <f>IF(N296="základní",J296,0)</f>
        <v>0</v>
      </c>
      <c r="BF296" s="206">
        <f>IF(N296="snížená",J296,0)</f>
        <v>0</v>
      </c>
      <c r="BG296" s="206">
        <f>IF(N296="zákl. přenesená",J296,0)</f>
        <v>0</v>
      </c>
      <c r="BH296" s="206">
        <f>IF(N296="sníž. přenesená",J296,0)</f>
        <v>0</v>
      </c>
      <c r="BI296" s="206">
        <f>IF(N296="nulová",J296,0)</f>
        <v>0</v>
      </c>
      <c r="BJ296" s="24" t="s">
        <v>94</v>
      </c>
      <c r="BK296" s="206">
        <f>ROUND(I296*H296,2)</f>
        <v>0</v>
      </c>
      <c r="BL296" s="24" t="s">
        <v>330</v>
      </c>
      <c r="BM296" s="24" t="s">
        <v>632</v>
      </c>
    </row>
    <row r="297" spans="2:65" s="11" customFormat="1">
      <c r="B297" s="207"/>
      <c r="C297" s="208"/>
      <c r="D297" s="209" t="s">
        <v>260</v>
      </c>
      <c r="E297" s="210" t="s">
        <v>21</v>
      </c>
      <c r="F297" s="211" t="s">
        <v>633</v>
      </c>
      <c r="G297" s="208"/>
      <c r="H297" s="212">
        <v>3.4</v>
      </c>
      <c r="I297" s="213"/>
      <c r="J297" s="208"/>
      <c r="K297" s="208"/>
      <c r="L297" s="214"/>
      <c r="M297" s="215"/>
      <c r="N297" s="216"/>
      <c r="O297" s="216"/>
      <c r="P297" s="216"/>
      <c r="Q297" s="216"/>
      <c r="R297" s="216"/>
      <c r="S297" s="216"/>
      <c r="T297" s="217"/>
      <c r="AT297" s="218" t="s">
        <v>260</v>
      </c>
      <c r="AU297" s="218" t="s">
        <v>94</v>
      </c>
      <c r="AV297" s="11" t="s">
        <v>94</v>
      </c>
      <c r="AW297" s="11" t="s">
        <v>35</v>
      </c>
      <c r="AX297" s="11" t="s">
        <v>71</v>
      </c>
      <c r="AY297" s="218" t="s">
        <v>250</v>
      </c>
    </row>
    <row r="298" spans="2:65" s="11" customFormat="1">
      <c r="B298" s="207"/>
      <c r="C298" s="208"/>
      <c r="D298" s="209" t="s">
        <v>260</v>
      </c>
      <c r="E298" s="210" t="s">
        <v>21</v>
      </c>
      <c r="F298" s="211" t="s">
        <v>634</v>
      </c>
      <c r="G298" s="208"/>
      <c r="H298" s="212">
        <v>15.96</v>
      </c>
      <c r="I298" s="213"/>
      <c r="J298" s="208"/>
      <c r="K298" s="208"/>
      <c r="L298" s="214"/>
      <c r="M298" s="215"/>
      <c r="N298" s="216"/>
      <c r="O298" s="216"/>
      <c r="P298" s="216"/>
      <c r="Q298" s="216"/>
      <c r="R298" s="216"/>
      <c r="S298" s="216"/>
      <c r="T298" s="217"/>
      <c r="AT298" s="218" t="s">
        <v>260</v>
      </c>
      <c r="AU298" s="218" t="s">
        <v>94</v>
      </c>
      <c r="AV298" s="11" t="s">
        <v>94</v>
      </c>
      <c r="AW298" s="11" t="s">
        <v>35</v>
      </c>
      <c r="AX298" s="11" t="s">
        <v>71</v>
      </c>
      <c r="AY298" s="218" t="s">
        <v>250</v>
      </c>
    </row>
    <row r="299" spans="2:65" s="11" customFormat="1">
      <c r="B299" s="207"/>
      <c r="C299" s="208"/>
      <c r="D299" s="209" t="s">
        <v>260</v>
      </c>
      <c r="E299" s="210" t="s">
        <v>21</v>
      </c>
      <c r="F299" s="211" t="s">
        <v>635</v>
      </c>
      <c r="G299" s="208"/>
      <c r="H299" s="212">
        <v>5.95</v>
      </c>
      <c r="I299" s="213"/>
      <c r="J299" s="208"/>
      <c r="K299" s="208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260</v>
      </c>
      <c r="AU299" s="218" t="s">
        <v>94</v>
      </c>
      <c r="AV299" s="11" t="s">
        <v>94</v>
      </c>
      <c r="AW299" s="11" t="s">
        <v>35</v>
      </c>
      <c r="AX299" s="11" t="s">
        <v>71</v>
      </c>
      <c r="AY299" s="218" t="s">
        <v>250</v>
      </c>
    </row>
    <row r="300" spans="2:65" s="11" customFormat="1">
      <c r="B300" s="207"/>
      <c r="C300" s="208"/>
      <c r="D300" s="209" t="s">
        <v>260</v>
      </c>
      <c r="E300" s="210" t="s">
        <v>21</v>
      </c>
      <c r="F300" s="211" t="s">
        <v>636</v>
      </c>
      <c r="G300" s="208"/>
      <c r="H300" s="212">
        <v>4.3</v>
      </c>
      <c r="I300" s="213"/>
      <c r="J300" s="208"/>
      <c r="K300" s="208"/>
      <c r="L300" s="214"/>
      <c r="M300" s="215"/>
      <c r="N300" s="216"/>
      <c r="O300" s="216"/>
      <c r="P300" s="216"/>
      <c r="Q300" s="216"/>
      <c r="R300" s="216"/>
      <c r="S300" s="216"/>
      <c r="T300" s="217"/>
      <c r="AT300" s="218" t="s">
        <v>260</v>
      </c>
      <c r="AU300" s="218" t="s">
        <v>94</v>
      </c>
      <c r="AV300" s="11" t="s">
        <v>94</v>
      </c>
      <c r="AW300" s="11" t="s">
        <v>35</v>
      </c>
      <c r="AX300" s="11" t="s">
        <v>71</v>
      </c>
      <c r="AY300" s="218" t="s">
        <v>250</v>
      </c>
    </row>
    <row r="301" spans="2:65" s="11" customFormat="1">
      <c r="B301" s="207"/>
      <c r="C301" s="208"/>
      <c r="D301" s="209" t="s">
        <v>260</v>
      </c>
      <c r="E301" s="210" t="s">
        <v>21</v>
      </c>
      <c r="F301" s="211" t="s">
        <v>637</v>
      </c>
      <c r="G301" s="208"/>
      <c r="H301" s="212">
        <v>3.12</v>
      </c>
      <c r="I301" s="213"/>
      <c r="J301" s="208"/>
      <c r="K301" s="208"/>
      <c r="L301" s="214"/>
      <c r="M301" s="215"/>
      <c r="N301" s="216"/>
      <c r="O301" s="216"/>
      <c r="P301" s="216"/>
      <c r="Q301" s="216"/>
      <c r="R301" s="216"/>
      <c r="S301" s="216"/>
      <c r="T301" s="217"/>
      <c r="AT301" s="218" t="s">
        <v>260</v>
      </c>
      <c r="AU301" s="218" t="s">
        <v>94</v>
      </c>
      <c r="AV301" s="11" t="s">
        <v>94</v>
      </c>
      <c r="AW301" s="11" t="s">
        <v>35</v>
      </c>
      <c r="AX301" s="11" t="s">
        <v>71</v>
      </c>
      <c r="AY301" s="218" t="s">
        <v>250</v>
      </c>
    </row>
    <row r="302" spans="2:65" s="11" customFormat="1">
      <c r="B302" s="207"/>
      <c r="C302" s="208"/>
      <c r="D302" s="209" t="s">
        <v>260</v>
      </c>
      <c r="E302" s="210" t="s">
        <v>21</v>
      </c>
      <c r="F302" s="211" t="s">
        <v>638</v>
      </c>
      <c r="G302" s="208"/>
      <c r="H302" s="212">
        <v>5.9</v>
      </c>
      <c r="I302" s="213"/>
      <c r="J302" s="208"/>
      <c r="K302" s="208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260</v>
      </c>
      <c r="AU302" s="218" t="s">
        <v>94</v>
      </c>
      <c r="AV302" s="11" t="s">
        <v>94</v>
      </c>
      <c r="AW302" s="11" t="s">
        <v>35</v>
      </c>
      <c r="AX302" s="11" t="s">
        <v>71</v>
      </c>
      <c r="AY302" s="218" t="s">
        <v>250</v>
      </c>
    </row>
    <row r="303" spans="2:65" s="12" customFormat="1">
      <c r="B303" s="219"/>
      <c r="C303" s="220"/>
      <c r="D303" s="221" t="s">
        <v>260</v>
      </c>
      <c r="E303" s="222" t="s">
        <v>120</v>
      </c>
      <c r="F303" s="223" t="s">
        <v>263</v>
      </c>
      <c r="G303" s="220"/>
      <c r="H303" s="224">
        <v>38.630000000000003</v>
      </c>
      <c r="I303" s="225"/>
      <c r="J303" s="220"/>
      <c r="K303" s="220"/>
      <c r="L303" s="226"/>
      <c r="M303" s="227"/>
      <c r="N303" s="228"/>
      <c r="O303" s="228"/>
      <c r="P303" s="228"/>
      <c r="Q303" s="228"/>
      <c r="R303" s="228"/>
      <c r="S303" s="228"/>
      <c r="T303" s="229"/>
      <c r="AT303" s="230" t="s">
        <v>260</v>
      </c>
      <c r="AU303" s="230" t="s">
        <v>94</v>
      </c>
      <c r="AV303" s="12" t="s">
        <v>251</v>
      </c>
      <c r="AW303" s="12" t="s">
        <v>35</v>
      </c>
      <c r="AX303" s="12" t="s">
        <v>79</v>
      </c>
      <c r="AY303" s="230" t="s">
        <v>250</v>
      </c>
    </row>
    <row r="304" spans="2:65" s="1" customFormat="1" ht="22.5" customHeight="1">
      <c r="B304" s="41"/>
      <c r="C304" s="234" t="s">
        <v>639</v>
      </c>
      <c r="D304" s="234" t="s">
        <v>304</v>
      </c>
      <c r="E304" s="235" t="s">
        <v>640</v>
      </c>
      <c r="F304" s="236" t="s">
        <v>641</v>
      </c>
      <c r="G304" s="237" t="s">
        <v>356</v>
      </c>
      <c r="H304" s="238">
        <v>44.424999999999997</v>
      </c>
      <c r="I304" s="239"/>
      <c r="J304" s="240">
        <f>ROUND(I304*H304,2)</f>
        <v>0</v>
      </c>
      <c r="K304" s="236" t="s">
        <v>411</v>
      </c>
      <c r="L304" s="241"/>
      <c r="M304" s="242" t="s">
        <v>21</v>
      </c>
      <c r="N304" s="243" t="s">
        <v>43</v>
      </c>
      <c r="O304" s="42"/>
      <c r="P304" s="204">
        <f>O304*H304</f>
        <v>0</v>
      </c>
      <c r="Q304" s="204">
        <v>2.9999999999999997E-4</v>
      </c>
      <c r="R304" s="204">
        <f>Q304*H304</f>
        <v>1.3327499999999997E-2</v>
      </c>
      <c r="S304" s="204">
        <v>0</v>
      </c>
      <c r="T304" s="205">
        <f>S304*H304</f>
        <v>0</v>
      </c>
      <c r="AR304" s="24" t="s">
        <v>408</v>
      </c>
      <c r="AT304" s="24" t="s">
        <v>304</v>
      </c>
      <c r="AU304" s="24" t="s">
        <v>94</v>
      </c>
      <c r="AY304" s="24" t="s">
        <v>250</v>
      </c>
      <c r="BE304" s="206">
        <f>IF(N304="základní",J304,0)</f>
        <v>0</v>
      </c>
      <c r="BF304" s="206">
        <f>IF(N304="snížená",J304,0)</f>
        <v>0</v>
      </c>
      <c r="BG304" s="206">
        <f>IF(N304="zákl. přenesená",J304,0)</f>
        <v>0</v>
      </c>
      <c r="BH304" s="206">
        <f>IF(N304="sníž. přenesená",J304,0)</f>
        <v>0</v>
      </c>
      <c r="BI304" s="206">
        <f>IF(N304="nulová",J304,0)</f>
        <v>0</v>
      </c>
      <c r="BJ304" s="24" t="s">
        <v>94</v>
      </c>
      <c r="BK304" s="206">
        <f>ROUND(I304*H304,2)</f>
        <v>0</v>
      </c>
      <c r="BL304" s="24" t="s">
        <v>330</v>
      </c>
      <c r="BM304" s="24" t="s">
        <v>642</v>
      </c>
    </row>
    <row r="305" spans="2:65" s="11" customFormat="1">
      <c r="B305" s="207"/>
      <c r="C305" s="208"/>
      <c r="D305" s="221" t="s">
        <v>260</v>
      </c>
      <c r="E305" s="231" t="s">
        <v>21</v>
      </c>
      <c r="F305" s="232" t="s">
        <v>643</v>
      </c>
      <c r="G305" s="208"/>
      <c r="H305" s="233">
        <v>44.424999999999997</v>
      </c>
      <c r="I305" s="213"/>
      <c r="J305" s="208"/>
      <c r="K305" s="208"/>
      <c r="L305" s="214"/>
      <c r="M305" s="215"/>
      <c r="N305" s="216"/>
      <c r="O305" s="216"/>
      <c r="P305" s="216"/>
      <c r="Q305" s="216"/>
      <c r="R305" s="216"/>
      <c r="S305" s="216"/>
      <c r="T305" s="217"/>
      <c r="AT305" s="218" t="s">
        <v>260</v>
      </c>
      <c r="AU305" s="218" t="s">
        <v>94</v>
      </c>
      <c r="AV305" s="11" t="s">
        <v>94</v>
      </c>
      <c r="AW305" s="11" t="s">
        <v>35</v>
      </c>
      <c r="AX305" s="11" t="s">
        <v>79</v>
      </c>
      <c r="AY305" s="218" t="s">
        <v>250</v>
      </c>
    </row>
    <row r="306" spans="2:65" s="1" customFormat="1" ht="22.5" customHeight="1">
      <c r="B306" s="41"/>
      <c r="C306" s="195" t="s">
        <v>644</v>
      </c>
      <c r="D306" s="195" t="s">
        <v>253</v>
      </c>
      <c r="E306" s="196" t="s">
        <v>645</v>
      </c>
      <c r="F306" s="197" t="s">
        <v>646</v>
      </c>
      <c r="G306" s="198" t="s">
        <v>647</v>
      </c>
      <c r="H306" s="255"/>
      <c r="I306" s="200"/>
      <c r="J306" s="201">
        <f>ROUND(I306*H306,2)</f>
        <v>0</v>
      </c>
      <c r="K306" s="197" t="s">
        <v>257</v>
      </c>
      <c r="L306" s="61"/>
      <c r="M306" s="202" t="s">
        <v>21</v>
      </c>
      <c r="N306" s="203" t="s">
        <v>43</v>
      </c>
      <c r="O306" s="42"/>
      <c r="P306" s="204">
        <f>O306*H306</f>
        <v>0</v>
      </c>
      <c r="Q306" s="204">
        <v>0</v>
      </c>
      <c r="R306" s="204">
        <f>Q306*H306</f>
        <v>0</v>
      </c>
      <c r="S306" s="204">
        <v>0</v>
      </c>
      <c r="T306" s="205">
        <f>S306*H306</f>
        <v>0</v>
      </c>
      <c r="AR306" s="24" t="s">
        <v>330</v>
      </c>
      <c r="AT306" s="24" t="s">
        <v>253</v>
      </c>
      <c r="AU306" s="24" t="s">
        <v>94</v>
      </c>
      <c r="AY306" s="24" t="s">
        <v>250</v>
      </c>
      <c r="BE306" s="206">
        <f>IF(N306="základní",J306,0)</f>
        <v>0</v>
      </c>
      <c r="BF306" s="206">
        <f>IF(N306="snížená",J306,0)</f>
        <v>0</v>
      </c>
      <c r="BG306" s="206">
        <f>IF(N306="zákl. přenesená",J306,0)</f>
        <v>0</v>
      </c>
      <c r="BH306" s="206">
        <f>IF(N306="sníž. přenesená",J306,0)</f>
        <v>0</v>
      </c>
      <c r="BI306" s="206">
        <f>IF(N306="nulová",J306,0)</f>
        <v>0</v>
      </c>
      <c r="BJ306" s="24" t="s">
        <v>94</v>
      </c>
      <c r="BK306" s="206">
        <f>ROUND(I306*H306,2)</f>
        <v>0</v>
      </c>
      <c r="BL306" s="24" t="s">
        <v>330</v>
      </c>
      <c r="BM306" s="24" t="s">
        <v>648</v>
      </c>
    </row>
    <row r="307" spans="2:65" s="10" customFormat="1" ht="29.85" customHeight="1">
      <c r="B307" s="178"/>
      <c r="C307" s="179"/>
      <c r="D307" s="192" t="s">
        <v>70</v>
      </c>
      <c r="E307" s="193" t="s">
        <v>649</v>
      </c>
      <c r="F307" s="193" t="s">
        <v>650</v>
      </c>
      <c r="G307" s="179"/>
      <c r="H307" s="179"/>
      <c r="I307" s="182"/>
      <c r="J307" s="194">
        <f>BK307</f>
        <v>0</v>
      </c>
      <c r="K307" s="179"/>
      <c r="L307" s="184"/>
      <c r="M307" s="185"/>
      <c r="N307" s="186"/>
      <c r="O307" s="186"/>
      <c r="P307" s="187">
        <f>SUM(P308:P377)</f>
        <v>0</v>
      </c>
      <c r="Q307" s="186"/>
      <c r="R307" s="187">
        <f>SUM(R308:R377)</f>
        <v>3.2894752600000006</v>
      </c>
      <c r="S307" s="186"/>
      <c r="T307" s="188">
        <f>SUM(T308:T377)</f>
        <v>0</v>
      </c>
      <c r="AR307" s="189" t="s">
        <v>94</v>
      </c>
      <c r="AT307" s="190" t="s">
        <v>70</v>
      </c>
      <c r="AU307" s="190" t="s">
        <v>79</v>
      </c>
      <c r="AY307" s="189" t="s">
        <v>250</v>
      </c>
      <c r="BK307" s="191">
        <f>SUM(BK308:BK377)</f>
        <v>0</v>
      </c>
    </row>
    <row r="308" spans="2:65" s="1" customFormat="1" ht="22.5" customHeight="1">
      <c r="B308" s="41"/>
      <c r="C308" s="195" t="s">
        <v>651</v>
      </c>
      <c r="D308" s="195" t="s">
        <v>253</v>
      </c>
      <c r="E308" s="196" t="s">
        <v>652</v>
      </c>
      <c r="F308" s="197" t="s">
        <v>653</v>
      </c>
      <c r="G308" s="198" t="s">
        <v>654</v>
      </c>
      <c r="H308" s="199">
        <v>1</v>
      </c>
      <c r="I308" s="200"/>
      <c r="J308" s="201">
        <f>ROUND(I308*H308,2)</f>
        <v>0</v>
      </c>
      <c r="K308" s="197" t="s">
        <v>21</v>
      </c>
      <c r="L308" s="61"/>
      <c r="M308" s="202" t="s">
        <v>21</v>
      </c>
      <c r="N308" s="203" t="s">
        <v>43</v>
      </c>
      <c r="O308" s="42"/>
      <c r="P308" s="204">
        <f>O308*H308</f>
        <v>0</v>
      </c>
      <c r="Q308" s="204">
        <v>0</v>
      </c>
      <c r="R308" s="204">
        <f>Q308*H308</f>
        <v>0</v>
      </c>
      <c r="S308" s="204">
        <v>0</v>
      </c>
      <c r="T308" s="205">
        <f>S308*H308</f>
        <v>0</v>
      </c>
      <c r="AR308" s="24" t="s">
        <v>330</v>
      </c>
      <c r="AT308" s="24" t="s">
        <v>253</v>
      </c>
      <c r="AU308" s="24" t="s">
        <v>94</v>
      </c>
      <c r="AY308" s="24" t="s">
        <v>250</v>
      </c>
      <c r="BE308" s="206">
        <f>IF(N308="základní",J308,0)</f>
        <v>0</v>
      </c>
      <c r="BF308" s="206">
        <f>IF(N308="snížená",J308,0)</f>
        <v>0</v>
      </c>
      <c r="BG308" s="206">
        <f>IF(N308="zákl. přenesená",J308,0)</f>
        <v>0</v>
      </c>
      <c r="BH308" s="206">
        <f>IF(N308="sníž. přenesená",J308,0)</f>
        <v>0</v>
      </c>
      <c r="BI308" s="206">
        <f>IF(N308="nulová",J308,0)</f>
        <v>0</v>
      </c>
      <c r="BJ308" s="24" t="s">
        <v>94</v>
      </c>
      <c r="BK308" s="206">
        <f>ROUND(I308*H308,2)</f>
        <v>0</v>
      </c>
      <c r="BL308" s="24" t="s">
        <v>330</v>
      </c>
      <c r="BM308" s="24" t="s">
        <v>655</v>
      </c>
    </row>
    <row r="309" spans="2:65" s="1" customFormat="1" ht="22.5" customHeight="1">
      <c r="B309" s="41"/>
      <c r="C309" s="195" t="s">
        <v>656</v>
      </c>
      <c r="D309" s="195" t="s">
        <v>253</v>
      </c>
      <c r="E309" s="196" t="s">
        <v>657</v>
      </c>
      <c r="F309" s="197" t="s">
        <v>658</v>
      </c>
      <c r="G309" s="198" t="s">
        <v>271</v>
      </c>
      <c r="H309" s="199">
        <v>244.26400000000001</v>
      </c>
      <c r="I309" s="200"/>
      <c r="J309" s="201">
        <f>ROUND(I309*H309,2)</f>
        <v>0</v>
      </c>
      <c r="K309" s="197" t="s">
        <v>257</v>
      </c>
      <c r="L309" s="61"/>
      <c r="M309" s="202" t="s">
        <v>21</v>
      </c>
      <c r="N309" s="203" t="s">
        <v>43</v>
      </c>
      <c r="O309" s="42"/>
      <c r="P309" s="204">
        <f>O309*H309</f>
        <v>0</v>
      </c>
      <c r="Q309" s="204">
        <v>0</v>
      </c>
      <c r="R309" s="204">
        <f>Q309*H309</f>
        <v>0</v>
      </c>
      <c r="S309" s="204">
        <v>0</v>
      </c>
      <c r="T309" s="205">
        <f>S309*H309</f>
        <v>0</v>
      </c>
      <c r="AR309" s="24" t="s">
        <v>330</v>
      </c>
      <c r="AT309" s="24" t="s">
        <v>253</v>
      </c>
      <c r="AU309" s="24" t="s">
        <v>94</v>
      </c>
      <c r="AY309" s="24" t="s">
        <v>250</v>
      </c>
      <c r="BE309" s="206">
        <f>IF(N309="základní",J309,0)</f>
        <v>0</v>
      </c>
      <c r="BF309" s="206">
        <f>IF(N309="snížená",J309,0)</f>
        <v>0</v>
      </c>
      <c r="BG309" s="206">
        <f>IF(N309="zákl. přenesená",J309,0)</f>
        <v>0</v>
      </c>
      <c r="BH309" s="206">
        <f>IF(N309="sníž. přenesená",J309,0)</f>
        <v>0</v>
      </c>
      <c r="BI309" s="206">
        <f>IF(N309="nulová",J309,0)</f>
        <v>0</v>
      </c>
      <c r="BJ309" s="24" t="s">
        <v>94</v>
      </c>
      <c r="BK309" s="206">
        <f>ROUND(I309*H309,2)</f>
        <v>0</v>
      </c>
      <c r="BL309" s="24" t="s">
        <v>330</v>
      </c>
      <c r="BM309" s="24" t="s">
        <v>659</v>
      </c>
    </row>
    <row r="310" spans="2:65" s="11" customFormat="1">
      <c r="B310" s="207"/>
      <c r="C310" s="208"/>
      <c r="D310" s="209" t="s">
        <v>260</v>
      </c>
      <c r="E310" s="210" t="s">
        <v>21</v>
      </c>
      <c r="F310" s="211" t="s">
        <v>660</v>
      </c>
      <c r="G310" s="208"/>
      <c r="H310" s="212">
        <v>37.334000000000003</v>
      </c>
      <c r="I310" s="213"/>
      <c r="J310" s="208"/>
      <c r="K310" s="208"/>
      <c r="L310" s="214"/>
      <c r="M310" s="215"/>
      <c r="N310" s="216"/>
      <c r="O310" s="216"/>
      <c r="P310" s="216"/>
      <c r="Q310" s="216"/>
      <c r="R310" s="216"/>
      <c r="S310" s="216"/>
      <c r="T310" s="217"/>
      <c r="AT310" s="218" t="s">
        <v>260</v>
      </c>
      <c r="AU310" s="218" t="s">
        <v>94</v>
      </c>
      <c r="AV310" s="11" t="s">
        <v>94</v>
      </c>
      <c r="AW310" s="11" t="s">
        <v>35</v>
      </c>
      <c r="AX310" s="11" t="s">
        <v>71</v>
      </c>
      <c r="AY310" s="218" t="s">
        <v>250</v>
      </c>
    </row>
    <row r="311" spans="2:65" s="11" customFormat="1">
      <c r="B311" s="207"/>
      <c r="C311" s="208"/>
      <c r="D311" s="209" t="s">
        <v>260</v>
      </c>
      <c r="E311" s="210" t="s">
        <v>21</v>
      </c>
      <c r="F311" s="211" t="s">
        <v>661</v>
      </c>
      <c r="G311" s="208"/>
      <c r="H311" s="212">
        <v>46.53</v>
      </c>
      <c r="I311" s="213"/>
      <c r="J311" s="208"/>
      <c r="K311" s="208"/>
      <c r="L311" s="214"/>
      <c r="M311" s="215"/>
      <c r="N311" s="216"/>
      <c r="O311" s="216"/>
      <c r="P311" s="216"/>
      <c r="Q311" s="216"/>
      <c r="R311" s="216"/>
      <c r="S311" s="216"/>
      <c r="T311" s="217"/>
      <c r="AT311" s="218" t="s">
        <v>260</v>
      </c>
      <c r="AU311" s="218" t="s">
        <v>94</v>
      </c>
      <c r="AV311" s="11" t="s">
        <v>94</v>
      </c>
      <c r="AW311" s="11" t="s">
        <v>35</v>
      </c>
      <c r="AX311" s="11" t="s">
        <v>71</v>
      </c>
      <c r="AY311" s="218" t="s">
        <v>250</v>
      </c>
    </row>
    <row r="312" spans="2:65" s="12" customFormat="1">
      <c r="B312" s="219"/>
      <c r="C312" s="220"/>
      <c r="D312" s="209" t="s">
        <v>260</v>
      </c>
      <c r="E312" s="256" t="s">
        <v>181</v>
      </c>
      <c r="F312" s="257" t="s">
        <v>263</v>
      </c>
      <c r="G312" s="220"/>
      <c r="H312" s="258">
        <v>83.864000000000004</v>
      </c>
      <c r="I312" s="225"/>
      <c r="J312" s="220"/>
      <c r="K312" s="220"/>
      <c r="L312" s="226"/>
      <c r="M312" s="227"/>
      <c r="N312" s="228"/>
      <c r="O312" s="228"/>
      <c r="P312" s="228"/>
      <c r="Q312" s="228"/>
      <c r="R312" s="228"/>
      <c r="S312" s="228"/>
      <c r="T312" s="229"/>
      <c r="AT312" s="230" t="s">
        <v>260</v>
      </c>
      <c r="AU312" s="230" t="s">
        <v>94</v>
      </c>
      <c r="AV312" s="12" t="s">
        <v>251</v>
      </c>
      <c r="AW312" s="12" t="s">
        <v>35</v>
      </c>
      <c r="AX312" s="12" t="s">
        <v>71</v>
      </c>
      <c r="AY312" s="230" t="s">
        <v>250</v>
      </c>
    </row>
    <row r="313" spans="2:65" s="11" customFormat="1">
      <c r="B313" s="207"/>
      <c r="C313" s="208"/>
      <c r="D313" s="209" t="s">
        <v>260</v>
      </c>
      <c r="E313" s="210" t="s">
        <v>21</v>
      </c>
      <c r="F313" s="211" t="s">
        <v>662</v>
      </c>
      <c r="G313" s="208"/>
      <c r="H313" s="212">
        <v>160.4</v>
      </c>
      <c r="I313" s="213"/>
      <c r="J313" s="208"/>
      <c r="K313" s="208"/>
      <c r="L313" s="214"/>
      <c r="M313" s="215"/>
      <c r="N313" s="216"/>
      <c r="O313" s="216"/>
      <c r="P313" s="216"/>
      <c r="Q313" s="216"/>
      <c r="R313" s="216"/>
      <c r="S313" s="216"/>
      <c r="T313" s="217"/>
      <c r="AT313" s="218" t="s">
        <v>260</v>
      </c>
      <c r="AU313" s="218" t="s">
        <v>94</v>
      </c>
      <c r="AV313" s="11" t="s">
        <v>94</v>
      </c>
      <c r="AW313" s="11" t="s">
        <v>35</v>
      </c>
      <c r="AX313" s="11" t="s">
        <v>71</v>
      </c>
      <c r="AY313" s="218" t="s">
        <v>250</v>
      </c>
    </row>
    <row r="314" spans="2:65" s="12" customFormat="1">
      <c r="B314" s="219"/>
      <c r="C314" s="220"/>
      <c r="D314" s="209" t="s">
        <v>260</v>
      </c>
      <c r="E314" s="256" t="s">
        <v>175</v>
      </c>
      <c r="F314" s="257" t="s">
        <v>263</v>
      </c>
      <c r="G314" s="220"/>
      <c r="H314" s="258">
        <v>160.4</v>
      </c>
      <c r="I314" s="225"/>
      <c r="J314" s="220"/>
      <c r="K314" s="220"/>
      <c r="L314" s="226"/>
      <c r="M314" s="227"/>
      <c r="N314" s="228"/>
      <c r="O314" s="228"/>
      <c r="P314" s="228"/>
      <c r="Q314" s="228"/>
      <c r="R314" s="228"/>
      <c r="S314" s="228"/>
      <c r="T314" s="229"/>
      <c r="AT314" s="230" t="s">
        <v>260</v>
      </c>
      <c r="AU314" s="230" t="s">
        <v>94</v>
      </c>
      <c r="AV314" s="12" t="s">
        <v>251</v>
      </c>
      <c r="AW314" s="12" t="s">
        <v>35</v>
      </c>
      <c r="AX314" s="12" t="s">
        <v>71</v>
      </c>
      <c r="AY314" s="230" t="s">
        <v>250</v>
      </c>
    </row>
    <row r="315" spans="2:65" s="14" customFormat="1">
      <c r="B315" s="259"/>
      <c r="C315" s="260"/>
      <c r="D315" s="221" t="s">
        <v>260</v>
      </c>
      <c r="E315" s="261" t="s">
        <v>21</v>
      </c>
      <c r="F315" s="262" t="s">
        <v>663</v>
      </c>
      <c r="G315" s="260"/>
      <c r="H315" s="263">
        <v>244.26400000000001</v>
      </c>
      <c r="I315" s="264"/>
      <c r="J315" s="260"/>
      <c r="K315" s="260"/>
      <c r="L315" s="265"/>
      <c r="M315" s="266"/>
      <c r="N315" s="267"/>
      <c r="O315" s="267"/>
      <c r="P315" s="267"/>
      <c r="Q315" s="267"/>
      <c r="R315" s="267"/>
      <c r="S315" s="267"/>
      <c r="T315" s="268"/>
      <c r="AT315" s="269" t="s">
        <v>260</v>
      </c>
      <c r="AU315" s="269" t="s">
        <v>94</v>
      </c>
      <c r="AV315" s="14" t="s">
        <v>258</v>
      </c>
      <c r="AW315" s="14" t="s">
        <v>35</v>
      </c>
      <c r="AX315" s="14" t="s">
        <v>79</v>
      </c>
      <c r="AY315" s="269" t="s">
        <v>250</v>
      </c>
    </row>
    <row r="316" spans="2:65" s="1" customFormat="1" ht="22.5" customHeight="1">
      <c r="B316" s="41"/>
      <c r="C316" s="234" t="s">
        <v>664</v>
      </c>
      <c r="D316" s="234" t="s">
        <v>304</v>
      </c>
      <c r="E316" s="235" t="s">
        <v>665</v>
      </c>
      <c r="F316" s="236" t="s">
        <v>666</v>
      </c>
      <c r="G316" s="237" t="s">
        <v>271</v>
      </c>
      <c r="H316" s="238">
        <v>85.540999999999997</v>
      </c>
      <c r="I316" s="239"/>
      <c r="J316" s="240">
        <f>ROUND(I316*H316,2)</f>
        <v>0</v>
      </c>
      <c r="K316" s="236" t="s">
        <v>257</v>
      </c>
      <c r="L316" s="241"/>
      <c r="M316" s="242" t="s">
        <v>21</v>
      </c>
      <c r="N316" s="243" t="s">
        <v>43</v>
      </c>
      <c r="O316" s="42"/>
      <c r="P316" s="204">
        <f>O316*H316</f>
        <v>0</v>
      </c>
      <c r="Q316" s="204">
        <v>8.0000000000000002E-3</v>
      </c>
      <c r="R316" s="204">
        <f>Q316*H316</f>
        <v>0.68432799999999994</v>
      </c>
      <c r="S316" s="204">
        <v>0</v>
      </c>
      <c r="T316" s="205">
        <f>S316*H316</f>
        <v>0</v>
      </c>
      <c r="AR316" s="24" t="s">
        <v>408</v>
      </c>
      <c r="AT316" s="24" t="s">
        <v>304</v>
      </c>
      <c r="AU316" s="24" t="s">
        <v>94</v>
      </c>
      <c r="AY316" s="24" t="s">
        <v>250</v>
      </c>
      <c r="BE316" s="206">
        <f>IF(N316="základní",J316,0)</f>
        <v>0</v>
      </c>
      <c r="BF316" s="206">
        <f>IF(N316="snížená",J316,0)</f>
        <v>0</v>
      </c>
      <c r="BG316" s="206">
        <f>IF(N316="zákl. přenesená",J316,0)</f>
        <v>0</v>
      </c>
      <c r="BH316" s="206">
        <f>IF(N316="sníž. přenesená",J316,0)</f>
        <v>0</v>
      </c>
      <c r="BI316" s="206">
        <f>IF(N316="nulová",J316,0)</f>
        <v>0</v>
      </c>
      <c r="BJ316" s="24" t="s">
        <v>94</v>
      </c>
      <c r="BK316" s="206">
        <f>ROUND(I316*H316,2)</f>
        <v>0</v>
      </c>
      <c r="BL316" s="24" t="s">
        <v>330</v>
      </c>
      <c r="BM316" s="24" t="s">
        <v>667</v>
      </c>
    </row>
    <row r="317" spans="2:65" s="11" customFormat="1">
      <c r="B317" s="207"/>
      <c r="C317" s="208"/>
      <c r="D317" s="221" t="s">
        <v>260</v>
      </c>
      <c r="E317" s="231" t="s">
        <v>21</v>
      </c>
      <c r="F317" s="232" t="s">
        <v>668</v>
      </c>
      <c r="G317" s="208"/>
      <c r="H317" s="233">
        <v>85.540999999999997</v>
      </c>
      <c r="I317" s="213"/>
      <c r="J317" s="208"/>
      <c r="K317" s="208"/>
      <c r="L317" s="214"/>
      <c r="M317" s="215"/>
      <c r="N317" s="216"/>
      <c r="O317" s="216"/>
      <c r="P317" s="216"/>
      <c r="Q317" s="216"/>
      <c r="R317" s="216"/>
      <c r="S317" s="216"/>
      <c r="T317" s="217"/>
      <c r="AT317" s="218" t="s">
        <v>260</v>
      </c>
      <c r="AU317" s="218" t="s">
        <v>94</v>
      </c>
      <c r="AV317" s="11" t="s">
        <v>94</v>
      </c>
      <c r="AW317" s="11" t="s">
        <v>35</v>
      </c>
      <c r="AX317" s="11" t="s">
        <v>79</v>
      </c>
      <c r="AY317" s="218" t="s">
        <v>250</v>
      </c>
    </row>
    <row r="318" spans="2:65" s="1" customFormat="1" ht="22.5" customHeight="1">
      <c r="B318" s="41"/>
      <c r="C318" s="234" t="s">
        <v>669</v>
      </c>
      <c r="D318" s="234" t="s">
        <v>304</v>
      </c>
      <c r="E318" s="235" t="s">
        <v>670</v>
      </c>
      <c r="F318" s="236" t="s">
        <v>671</v>
      </c>
      <c r="G318" s="237" t="s">
        <v>271</v>
      </c>
      <c r="H318" s="238">
        <v>163.608</v>
      </c>
      <c r="I318" s="239"/>
      <c r="J318" s="240">
        <f>ROUND(I318*H318,2)</f>
        <v>0</v>
      </c>
      <c r="K318" s="236" t="s">
        <v>21</v>
      </c>
      <c r="L318" s="241"/>
      <c r="M318" s="242" t="s">
        <v>21</v>
      </c>
      <c r="N318" s="243" t="s">
        <v>43</v>
      </c>
      <c r="O318" s="42"/>
      <c r="P318" s="204">
        <f>O318*H318</f>
        <v>0</v>
      </c>
      <c r="Q318" s="204">
        <v>8.0000000000000002E-3</v>
      </c>
      <c r="R318" s="204">
        <f>Q318*H318</f>
        <v>1.308864</v>
      </c>
      <c r="S318" s="204">
        <v>0</v>
      </c>
      <c r="T318" s="205">
        <f>S318*H318</f>
        <v>0</v>
      </c>
      <c r="AR318" s="24" t="s">
        <v>408</v>
      </c>
      <c r="AT318" s="24" t="s">
        <v>304</v>
      </c>
      <c r="AU318" s="24" t="s">
        <v>94</v>
      </c>
      <c r="AY318" s="24" t="s">
        <v>250</v>
      </c>
      <c r="BE318" s="206">
        <f>IF(N318="základní",J318,0)</f>
        <v>0</v>
      </c>
      <c r="BF318" s="206">
        <f>IF(N318="snížená",J318,0)</f>
        <v>0</v>
      </c>
      <c r="BG318" s="206">
        <f>IF(N318="zákl. přenesená",J318,0)</f>
        <v>0</v>
      </c>
      <c r="BH318" s="206">
        <f>IF(N318="sníž. přenesená",J318,0)</f>
        <v>0</v>
      </c>
      <c r="BI318" s="206">
        <f>IF(N318="nulová",J318,0)</f>
        <v>0</v>
      </c>
      <c r="BJ318" s="24" t="s">
        <v>94</v>
      </c>
      <c r="BK318" s="206">
        <f>ROUND(I318*H318,2)</f>
        <v>0</v>
      </c>
      <c r="BL318" s="24" t="s">
        <v>330</v>
      </c>
      <c r="BM318" s="24" t="s">
        <v>672</v>
      </c>
    </row>
    <row r="319" spans="2:65" s="11" customFormat="1">
      <c r="B319" s="207"/>
      <c r="C319" s="208"/>
      <c r="D319" s="221" t="s">
        <v>260</v>
      </c>
      <c r="E319" s="231" t="s">
        <v>21</v>
      </c>
      <c r="F319" s="232" t="s">
        <v>673</v>
      </c>
      <c r="G319" s="208"/>
      <c r="H319" s="233">
        <v>163.608</v>
      </c>
      <c r="I319" s="213"/>
      <c r="J319" s="208"/>
      <c r="K319" s="208"/>
      <c r="L319" s="214"/>
      <c r="M319" s="215"/>
      <c r="N319" s="216"/>
      <c r="O319" s="216"/>
      <c r="P319" s="216"/>
      <c r="Q319" s="216"/>
      <c r="R319" s="216"/>
      <c r="S319" s="216"/>
      <c r="T319" s="217"/>
      <c r="AT319" s="218" t="s">
        <v>260</v>
      </c>
      <c r="AU319" s="218" t="s">
        <v>94</v>
      </c>
      <c r="AV319" s="11" t="s">
        <v>94</v>
      </c>
      <c r="AW319" s="11" t="s">
        <v>35</v>
      </c>
      <c r="AX319" s="11" t="s">
        <v>79</v>
      </c>
      <c r="AY319" s="218" t="s">
        <v>250</v>
      </c>
    </row>
    <row r="320" spans="2:65" s="1" customFormat="1" ht="22.5" customHeight="1">
      <c r="B320" s="41"/>
      <c r="C320" s="195" t="s">
        <v>674</v>
      </c>
      <c r="D320" s="195" t="s">
        <v>253</v>
      </c>
      <c r="E320" s="196" t="s">
        <v>675</v>
      </c>
      <c r="F320" s="197" t="s">
        <v>676</v>
      </c>
      <c r="G320" s="198" t="s">
        <v>271</v>
      </c>
      <c r="H320" s="199">
        <v>106.056</v>
      </c>
      <c r="I320" s="200"/>
      <c r="J320" s="201">
        <f>ROUND(I320*H320,2)</f>
        <v>0</v>
      </c>
      <c r="K320" s="197" t="s">
        <v>257</v>
      </c>
      <c r="L320" s="61"/>
      <c r="M320" s="202" t="s">
        <v>21</v>
      </c>
      <c r="N320" s="203" t="s">
        <v>43</v>
      </c>
      <c r="O320" s="42"/>
      <c r="P320" s="204">
        <f>O320*H320</f>
        <v>0</v>
      </c>
      <c r="Q320" s="204">
        <v>0</v>
      </c>
      <c r="R320" s="204">
        <f>Q320*H320</f>
        <v>0</v>
      </c>
      <c r="S320" s="204">
        <v>0</v>
      </c>
      <c r="T320" s="205">
        <f>S320*H320</f>
        <v>0</v>
      </c>
      <c r="AR320" s="24" t="s">
        <v>330</v>
      </c>
      <c r="AT320" s="24" t="s">
        <v>253</v>
      </c>
      <c r="AU320" s="24" t="s">
        <v>94</v>
      </c>
      <c r="AY320" s="24" t="s">
        <v>250</v>
      </c>
      <c r="BE320" s="206">
        <f>IF(N320="základní",J320,0)</f>
        <v>0</v>
      </c>
      <c r="BF320" s="206">
        <f>IF(N320="snížená",J320,0)</f>
        <v>0</v>
      </c>
      <c r="BG320" s="206">
        <f>IF(N320="zákl. přenesená",J320,0)</f>
        <v>0</v>
      </c>
      <c r="BH320" s="206">
        <f>IF(N320="sníž. přenesená",J320,0)</f>
        <v>0</v>
      </c>
      <c r="BI320" s="206">
        <f>IF(N320="nulová",J320,0)</f>
        <v>0</v>
      </c>
      <c r="BJ320" s="24" t="s">
        <v>94</v>
      </c>
      <c r="BK320" s="206">
        <f>ROUND(I320*H320,2)</f>
        <v>0</v>
      </c>
      <c r="BL320" s="24" t="s">
        <v>330</v>
      </c>
      <c r="BM320" s="24" t="s">
        <v>677</v>
      </c>
    </row>
    <row r="321" spans="2:65" s="11" customFormat="1">
      <c r="B321" s="207"/>
      <c r="C321" s="208"/>
      <c r="D321" s="209" t="s">
        <v>260</v>
      </c>
      <c r="E321" s="210" t="s">
        <v>21</v>
      </c>
      <c r="F321" s="211" t="s">
        <v>678</v>
      </c>
      <c r="G321" s="208"/>
      <c r="H321" s="212">
        <v>104.041</v>
      </c>
      <c r="I321" s="213"/>
      <c r="J321" s="208"/>
      <c r="K321" s="208"/>
      <c r="L321" s="214"/>
      <c r="M321" s="215"/>
      <c r="N321" s="216"/>
      <c r="O321" s="216"/>
      <c r="P321" s="216"/>
      <c r="Q321" s="216"/>
      <c r="R321" s="216"/>
      <c r="S321" s="216"/>
      <c r="T321" s="217"/>
      <c r="AT321" s="218" t="s">
        <v>260</v>
      </c>
      <c r="AU321" s="218" t="s">
        <v>94</v>
      </c>
      <c r="AV321" s="11" t="s">
        <v>94</v>
      </c>
      <c r="AW321" s="11" t="s">
        <v>35</v>
      </c>
      <c r="AX321" s="11" t="s">
        <v>71</v>
      </c>
      <c r="AY321" s="218" t="s">
        <v>250</v>
      </c>
    </row>
    <row r="322" spans="2:65" s="11" customFormat="1">
      <c r="B322" s="207"/>
      <c r="C322" s="208"/>
      <c r="D322" s="209" t="s">
        <v>260</v>
      </c>
      <c r="E322" s="210" t="s">
        <v>21</v>
      </c>
      <c r="F322" s="211" t="s">
        <v>679</v>
      </c>
      <c r="G322" s="208"/>
      <c r="H322" s="212">
        <v>2.0150000000000001</v>
      </c>
      <c r="I322" s="213"/>
      <c r="J322" s="208"/>
      <c r="K322" s="208"/>
      <c r="L322" s="214"/>
      <c r="M322" s="215"/>
      <c r="N322" s="216"/>
      <c r="O322" s="216"/>
      <c r="P322" s="216"/>
      <c r="Q322" s="216"/>
      <c r="R322" s="216"/>
      <c r="S322" s="216"/>
      <c r="T322" s="217"/>
      <c r="AT322" s="218" t="s">
        <v>260</v>
      </c>
      <c r="AU322" s="218" t="s">
        <v>94</v>
      </c>
      <c r="AV322" s="11" t="s">
        <v>94</v>
      </c>
      <c r="AW322" s="11" t="s">
        <v>35</v>
      </c>
      <c r="AX322" s="11" t="s">
        <v>71</v>
      </c>
      <c r="AY322" s="218" t="s">
        <v>250</v>
      </c>
    </row>
    <row r="323" spans="2:65" s="12" customFormat="1">
      <c r="B323" s="219"/>
      <c r="C323" s="220"/>
      <c r="D323" s="221" t="s">
        <v>260</v>
      </c>
      <c r="E323" s="222" t="s">
        <v>21</v>
      </c>
      <c r="F323" s="223" t="s">
        <v>263</v>
      </c>
      <c r="G323" s="220"/>
      <c r="H323" s="224">
        <v>106.056</v>
      </c>
      <c r="I323" s="225"/>
      <c r="J323" s="220"/>
      <c r="K323" s="220"/>
      <c r="L323" s="226"/>
      <c r="M323" s="227"/>
      <c r="N323" s="228"/>
      <c r="O323" s="228"/>
      <c r="P323" s="228"/>
      <c r="Q323" s="228"/>
      <c r="R323" s="228"/>
      <c r="S323" s="228"/>
      <c r="T323" s="229"/>
      <c r="AT323" s="230" t="s">
        <v>260</v>
      </c>
      <c r="AU323" s="230" t="s">
        <v>94</v>
      </c>
      <c r="AV323" s="12" t="s">
        <v>251</v>
      </c>
      <c r="AW323" s="12" t="s">
        <v>35</v>
      </c>
      <c r="AX323" s="12" t="s">
        <v>79</v>
      </c>
      <c r="AY323" s="230" t="s">
        <v>250</v>
      </c>
    </row>
    <row r="324" spans="2:65" s="1" customFormat="1" ht="22.5" customHeight="1">
      <c r="B324" s="41"/>
      <c r="C324" s="234" t="s">
        <v>680</v>
      </c>
      <c r="D324" s="234" t="s">
        <v>304</v>
      </c>
      <c r="E324" s="235" t="s">
        <v>681</v>
      </c>
      <c r="F324" s="236" t="s">
        <v>682</v>
      </c>
      <c r="G324" s="237" t="s">
        <v>256</v>
      </c>
      <c r="H324" s="238">
        <v>0.51400000000000001</v>
      </c>
      <c r="I324" s="239"/>
      <c r="J324" s="240">
        <f>ROUND(I324*H324,2)</f>
        <v>0</v>
      </c>
      <c r="K324" s="236" t="s">
        <v>257</v>
      </c>
      <c r="L324" s="241"/>
      <c r="M324" s="242" t="s">
        <v>21</v>
      </c>
      <c r="N324" s="243" t="s">
        <v>43</v>
      </c>
      <c r="O324" s="42"/>
      <c r="P324" s="204">
        <f>O324*H324</f>
        <v>0</v>
      </c>
      <c r="Q324" s="204">
        <v>0.03</v>
      </c>
      <c r="R324" s="204">
        <f>Q324*H324</f>
        <v>1.542E-2</v>
      </c>
      <c r="S324" s="204">
        <v>0</v>
      </c>
      <c r="T324" s="205">
        <f>S324*H324</f>
        <v>0</v>
      </c>
      <c r="AR324" s="24" t="s">
        <v>408</v>
      </c>
      <c r="AT324" s="24" t="s">
        <v>304</v>
      </c>
      <c r="AU324" s="24" t="s">
        <v>94</v>
      </c>
      <c r="AY324" s="24" t="s">
        <v>250</v>
      </c>
      <c r="BE324" s="206">
        <f>IF(N324="základní",J324,0)</f>
        <v>0</v>
      </c>
      <c r="BF324" s="206">
        <f>IF(N324="snížená",J324,0)</f>
        <v>0</v>
      </c>
      <c r="BG324" s="206">
        <f>IF(N324="zákl. přenesená",J324,0)</f>
        <v>0</v>
      </c>
      <c r="BH324" s="206">
        <f>IF(N324="sníž. přenesená",J324,0)</f>
        <v>0</v>
      </c>
      <c r="BI324" s="206">
        <f>IF(N324="nulová",J324,0)</f>
        <v>0</v>
      </c>
      <c r="BJ324" s="24" t="s">
        <v>94</v>
      </c>
      <c r="BK324" s="206">
        <f>ROUND(I324*H324,2)</f>
        <v>0</v>
      </c>
      <c r="BL324" s="24" t="s">
        <v>330</v>
      </c>
      <c r="BM324" s="24" t="s">
        <v>683</v>
      </c>
    </row>
    <row r="325" spans="2:65" s="11" customFormat="1">
      <c r="B325" s="207"/>
      <c r="C325" s="208"/>
      <c r="D325" s="221" t="s">
        <v>260</v>
      </c>
      <c r="E325" s="231" t="s">
        <v>21</v>
      </c>
      <c r="F325" s="232" t="s">
        <v>684</v>
      </c>
      <c r="G325" s="208"/>
      <c r="H325" s="233">
        <v>0.51400000000000001</v>
      </c>
      <c r="I325" s="213"/>
      <c r="J325" s="208"/>
      <c r="K325" s="208"/>
      <c r="L325" s="214"/>
      <c r="M325" s="215"/>
      <c r="N325" s="216"/>
      <c r="O325" s="216"/>
      <c r="P325" s="216"/>
      <c r="Q325" s="216"/>
      <c r="R325" s="216"/>
      <c r="S325" s="216"/>
      <c r="T325" s="217"/>
      <c r="AT325" s="218" t="s">
        <v>260</v>
      </c>
      <c r="AU325" s="218" t="s">
        <v>94</v>
      </c>
      <c r="AV325" s="11" t="s">
        <v>94</v>
      </c>
      <c r="AW325" s="11" t="s">
        <v>35</v>
      </c>
      <c r="AX325" s="11" t="s">
        <v>79</v>
      </c>
      <c r="AY325" s="218" t="s">
        <v>250</v>
      </c>
    </row>
    <row r="326" spans="2:65" s="1" customFormat="1" ht="22.5" customHeight="1">
      <c r="B326" s="41"/>
      <c r="C326" s="234" t="s">
        <v>685</v>
      </c>
      <c r="D326" s="234" t="s">
        <v>304</v>
      </c>
      <c r="E326" s="235" t="s">
        <v>686</v>
      </c>
      <c r="F326" s="236" t="s">
        <v>687</v>
      </c>
      <c r="G326" s="237" t="s">
        <v>271</v>
      </c>
      <c r="H326" s="238">
        <v>92.013999999999996</v>
      </c>
      <c r="I326" s="239"/>
      <c r="J326" s="240">
        <f>ROUND(I326*H326,2)</f>
        <v>0</v>
      </c>
      <c r="K326" s="236" t="s">
        <v>257</v>
      </c>
      <c r="L326" s="241"/>
      <c r="M326" s="242" t="s">
        <v>21</v>
      </c>
      <c r="N326" s="243" t="s">
        <v>43</v>
      </c>
      <c r="O326" s="42"/>
      <c r="P326" s="204">
        <f>O326*H326</f>
        <v>0</v>
      </c>
      <c r="Q326" s="204">
        <v>4.4999999999999997E-3</v>
      </c>
      <c r="R326" s="204">
        <f>Q326*H326</f>
        <v>0.41406299999999996</v>
      </c>
      <c r="S326" s="204">
        <v>0</v>
      </c>
      <c r="T326" s="205">
        <f>S326*H326</f>
        <v>0</v>
      </c>
      <c r="AR326" s="24" t="s">
        <v>408</v>
      </c>
      <c r="AT326" s="24" t="s">
        <v>304</v>
      </c>
      <c r="AU326" s="24" t="s">
        <v>94</v>
      </c>
      <c r="AY326" s="24" t="s">
        <v>250</v>
      </c>
      <c r="BE326" s="206">
        <f>IF(N326="základní",J326,0)</f>
        <v>0</v>
      </c>
      <c r="BF326" s="206">
        <f>IF(N326="snížená",J326,0)</f>
        <v>0</v>
      </c>
      <c r="BG326" s="206">
        <f>IF(N326="zákl. přenesená",J326,0)</f>
        <v>0</v>
      </c>
      <c r="BH326" s="206">
        <f>IF(N326="sníž. přenesená",J326,0)</f>
        <v>0</v>
      </c>
      <c r="BI326" s="206">
        <f>IF(N326="nulová",J326,0)</f>
        <v>0</v>
      </c>
      <c r="BJ326" s="24" t="s">
        <v>94</v>
      </c>
      <c r="BK326" s="206">
        <f>ROUND(I326*H326,2)</f>
        <v>0</v>
      </c>
      <c r="BL326" s="24" t="s">
        <v>330</v>
      </c>
      <c r="BM326" s="24" t="s">
        <v>688</v>
      </c>
    </row>
    <row r="327" spans="2:65" s="11" customFormat="1">
      <c r="B327" s="207"/>
      <c r="C327" s="208"/>
      <c r="D327" s="221" t="s">
        <v>260</v>
      </c>
      <c r="E327" s="231" t="s">
        <v>21</v>
      </c>
      <c r="F327" s="232" t="s">
        <v>689</v>
      </c>
      <c r="G327" s="208"/>
      <c r="H327" s="233">
        <v>92.013999999999996</v>
      </c>
      <c r="I327" s="213"/>
      <c r="J327" s="208"/>
      <c r="K327" s="208"/>
      <c r="L327" s="214"/>
      <c r="M327" s="215"/>
      <c r="N327" s="216"/>
      <c r="O327" s="216"/>
      <c r="P327" s="216"/>
      <c r="Q327" s="216"/>
      <c r="R327" s="216"/>
      <c r="S327" s="216"/>
      <c r="T327" s="217"/>
      <c r="AT327" s="218" t="s">
        <v>260</v>
      </c>
      <c r="AU327" s="218" t="s">
        <v>94</v>
      </c>
      <c r="AV327" s="11" t="s">
        <v>94</v>
      </c>
      <c r="AW327" s="11" t="s">
        <v>35</v>
      </c>
      <c r="AX327" s="11" t="s">
        <v>79</v>
      </c>
      <c r="AY327" s="218" t="s">
        <v>250</v>
      </c>
    </row>
    <row r="328" spans="2:65" s="1" customFormat="1" ht="22.5" customHeight="1">
      <c r="B328" s="41"/>
      <c r="C328" s="234" t="s">
        <v>690</v>
      </c>
      <c r="D328" s="234" t="s">
        <v>304</v>
      </c>
      <c r="E328" s="235" t="s">
        <v>691</v>
      </c>
      <c r="F328" s="236" t="s">
        <v>692</v>
      </c>
      <c r="G328" s="237" t="s">
        <v>271</v>
      </c>
      <c r="H328" s="238">
        <v>12.036</v>
      </c>
      <c r="I328" s="239"/>
      <c r="J328" s="240">
        <f>ROUND(I328*H328,2)</f>
        <v>0</v>
      </c>
      <c r="K328" s="236" t="s">
        <v>257</v>
      </c>
      <c r="L328" s="241"/>
      <c r="M328" s="242" t="s">
        <v>21</v>
      </c>
      <c r="N328" s="243" t="s">
        <v>43</v>
      </c>
      <c r="O328" s="42"/>
      <c r="P328" s="204">
        <f>O328*H328</f>
        <v>0</v>
      </c>
      <c r="Q328" s="204">
        <v>3.0000000000000001E-3</v>
      </c>
      <c r="R328" s="204">
        <f>Q328*H328</f>
        <v>3.6108000000000001E-2</v>
      </c>
      <c r="S328" s="204">
        <v>0</v>
      </c>
      <c r="T328" s="205">
        <f>S328*H328</f>
        <v>0</v>
      </c>
      <c r="AR328" s="24" t="s">
        <v>408</v>
      </c>
      <c r="AT328" s="24" t="s">
        <v>304</v>
      </c>
      <c r="AU328" s="24" t="s">
        <v>94</v>
      </c>
      <c r="AY328" s="24" t="s">
        <v>250</v>
      </c>
      <c r="BE328" s="206">
        <f>IF(N328="základní",J328,0)</f>
        <v>0</v>
      </c>
      <c r="BF328" s="206">
        <f>IF(N328="snížená",J328,0)</f>
        <v>0</v>
      </c>
      <c r="BG328" s="206">
        <f>IF(N328="zákl. přenesená",J328,0)</f>
        <v>0</v>
      </c>
      <c r="BH328" s="206">
        <f>IF(N328="sníž. přenesená",J328,0)</f>
        <v>0</v>
      </c>
      <c r="BI328" s="206">
        <f>IF(N328="nulová",J328,0)</f>
        <v>0</v>
      </c>
      <c r="BJ328" s="24" t="s">
        <v>94</v>
      </c>
      <c r="BK328" s="206">
        <f>ROUND(I328*H328,2)</f>
        <v>0</v>
      </c>
      <c r="BL328" s="24" t="s">
        <v>330</v>
      </c>
      <c r="BM328" s="24" t="s">
        <v>693</v>
      </c>
    </row>
    <row r="329" spans="2:65" s="11" customFormat="1">
      <c r="B329" s="207"/>
      <c r="C329" s="208"/>
      <c r="D329" s="221" t="s">
        <v>260</v>
      </c>
      <c r="E329" s="231" t="s">
        <v>21</v>
      </c>
      <c r="F329" s="232" t="s">
        <v>694</v>
      </c>
      <c r="G329" s="208"/>
      <c r="H329" s="233">
        <v>12.036</v>
      </c>
      <c r="I329" s="213"/>
      <c r="J329" s="208"/>
      <c r="K329" s="208"/>
      <c r="L329" s="214"/>
      <c r="M329" s="215"/>
      <c r="N329" s="216"/>
      <c r="O329" s="216"/>
      <c r="P329" s="216"/>
      <c r="Q329" s="216"/>
      <c r="R329" s="216"/>
      <c r="S329" s="216"/>
      <c r="T329" s="217"/>
      <c r="AT329" s="218" t="s">
        <v>260</v>
      </c>
      <c r="AU329" s="218" t="s">
        <v>94</v>
      </c>
      <c r="AV329" s="11" t="s">
        <v>94</v>
      </c>
      <c r="AW329" s="11" t="s">
        <v>35</v>
      </c>
      <c r="AX329" s="11" t="s">
        <v>79</v>
      </c>
      <c r="AY329" s="218" t="s">
        <v>250</v>
      </c>
    </row>
    <row r="330" spans="2:65" s="1" customFormat="1" ht="22.5" customHeight="1">
      <c r="B330" s="41"/>
      <c r="C330" s="234" t="s">
        <v>695</v>
      </c>
      <c r="D330" s="234" t="s">
        <v>304</v>
      </c>
      <c r="E330" s="235" t="s">
        <v>696</v>
      </c>
      <c r="F330" s="236" t="s">
        <v>697</v>
      </c>
      <c r="G330" s="237" t="s">
        <v>271</v>
      </c>
      <c r="H330" s="238">
        <v>2.0720000000000001</v>
      </c>
      <c r="I330" s="239"/>
      <c r="J330" s="240">
        <f>ROUND(I330*H330,2)</f>
        <v>0</v>
      </c>
      <c r="K330" s="236" t="s">
        <v>257</v>
      </c>
      <c r="L330" s="241"/>
      <c r="M330" s="242" t="s">
        <v>21</v>
      </c>
      <c r="N330" s="243" t="s">
        <v>43</v>
      </c>
      <c r="O330" s="42"/>
      <c r="P330" s="204">
        <f>O330*H330</f>
        <v>0</v>
      </c>
      <c r="Q330" s="204">
        <v>2.5000000000000001E-3</v>
      </c>
      <c r="R330" s="204">
        <f>Q330*H330</f>
        <v>5.1800000000000006E-3</v>
      </c>
      <c r="S330" s="204">
        <v>0</v>
      </c>
      <c r="T330" s="205">
        <f>S330*H330</f>
        <v>0</v>
      </c>
      <c r="AR330" s="24" t="s">
        <v>408</v>
      </c>
      <c r="AT330" s="24" t="s">
        <v>304</v>
      </c>
      <c r="AU330" s="24" t="s">
        <v>94</v>
      </c>
      <c r="AY330" s="24" t="s">
        <v>250</v>
      </c>
      <c r="BE330" s="206">
        <f>IF(N330="základní",J330,0)</f>
        <v>0</v>
      </c>
      <c r="BF330" s="206">
        <f>IF(N330="snížená",J330,0)</f>
        <v>0</v>
      </c>
      <c r="BG330" s="206">
        <f>IF(N330="zákl. přenesená",J330,0)</f>
        <v>0</v>
      </c>
      <c r="BH330" s="206">
        <f>IF(N330="sníž. přenesená",J330,0)</f>
        <v>0</v>
      </c>
      <c r="BI330" s="206">
        <f>IF(N330="nulová",J330,0)</f>
        <v>0</v>
      </c>
      <c r="BJ330" s="24" t="s">
        <v>94</v>
      </c>
      <c r="BK330" s="206">
        <f>ROUND(I330*H330,2)</f>
        <v>0</v>
      </c>
      <c r="BL330" s="24" t="s">
        <v>330</v>
      </c>
      <c r="BM330" s="24" t="s">
        <v>698</v>
      </c>
    </row>
    <row r="331" spans="2:65" s="11" customFormat="1">
      <c r="B331" s="207"/>
      <c r="C331" s="208"/>
      <c r="D331" s="221" t="s">
        <v>260</v>
      </c>
      <c r="E331" s="231" t="s">
        <v>21</v>
      </c>
      <c r="F331" s="232" t="s">
        <v>699</v>
      </c>
      <c r="G331" s="208"/>
      <c r="H331" s="233">
        <v>2.0720000000000001</v>
      </c>
      <c r="I331" s="213"/>
      <c r="J331" s="208"/>
      <c r="K331" s="208"/>
      <c r="L331" s="214"/>
      <c r="M331" s="215"/>
      <c r="N331" s="216"/>
      <c r="O331" s="216"/>
      <c r="P331" s="216"/>
      <c r="Q331" s="216"/>
      <c r="R331" s="216"/>
      <c r="S331" s="216"/>
      <c r="T331" s="217"/>
      <c r="AT331" s="218" t="s">
        <v>260</v>
      </c>
      <c r="AU331" s="218" t="s">
        <v>94</v>
      </c>
      <c r="AV331" s="11" t="s">
        <v>94</v>
      </c>
      <c r="AW331" s="11" t="s">
        <v>35</v>
      </c>
      <c r="AX331" s="11" t="s">
        <v>79</v>
      </c>
      <c r="AY331" s="218" t="s">
        <v>250</v>
      </c>
    </row>
    <row r="332" spans="2:65" s="1" customFormat="1" ht="22.5" customHeight="1">
      <c r="B332" s="41"/>
      <c r="C332" s="195" t="s">
        <v>700</v>
      </c>
      <c r="D332" s="195" t="s">
        <v>253</v>
      </c>
      <c r="E332" s="196" t="s">
        <v>701</v>
      </c>
      <c r="F332" s="197" t="s">
        <v>702</v>
      </c>
      <c r="G332" s="198" t="s">
        <v>271</v>
      </c>
      <c r="H332" s="199">
        <v>7.56</v>
      </c>
      <c r="I332" s="200"/>
      <c r="J332" s="201">
        <f>ROUND(I332*H332,2)</f>
        <v>0</v>
      </c>
      <c r="K332" s="197" t="s">
        <v>257</v>
      </c>
      <c r="L332" s="61"/>
      <c r="M332" s="202" t="s">
        <v>21</v>
      </c>
      <c r="N332" s="203" t="s">
        <v>43</v>
      </c>
      <c r="O332" s="42"/>
      <c r="P332" s="204">
        <f>O332*H332</f>
        <v>0</v>
      </c>
      <c r="Q332" s="204">
        <v>0</v>
      </c>
      <c r="R332" s="204">
        <f>Q332*H332</f>
        <v>0</v>
      </c>
      <c r="S332" s="204">
        <v>0</v>
      </c>
      <c r="T332" s="205">
        <f>S332*H332</f>
        <v>0</v>
      </c>
      <c r="AR332" s="24" t="s">
        <v>330</v>
      </c>
      <c r="AT332" s="24" t="s">
        <v>253</v>
      </c>
      <c r="AU332" s="24" t="s">
        <v>94</v>
      </c>
      <c r="AY332" s="24" t="s">
        <v>250</v>
      </c>
      <c r="BE332" s="206">
        <f>IF(N332="základní",J332,0)</f>
        <v>0</v>
      </c>
      <c r="BF332" s="206">
        <f>IF(N332="snížená",J332,0)</f>
        <v>0</v>
      </c>
      <c r="BG332" s="206">
        <f>IF(N332="zákl. přenesená",J332,0)</f>
        <v>0</v>
      </c>
      <c r="BH332" s="206">
        <f>IF(N332="sníž. přenesená",J332,0)</f>
        <v>0</v>
      </c>
      <c r="BI332" s="206">
        <f>IF(N332="nulová",J332,0)</f>
        <v>0</v>
      </c>
      <c r="BJ332" s="24" t="s">
        <v>94</v>
      </c>
      <c r="BK332" s="206">
        <f>ROUND(I332*H332,2)</f>
        <v>0</v>
      </c>
      <c r="BL332" s="24" t="s">
        <v>330</v>
      </c>
      <c r="BM332" s="24" t="s">
        <v>703</v>
      </c>
    </row>
    <row r="333" spans="2:65" s="11" customFormat="1">
      <c r="B333" s="207"/>
      <c r="C333" s="208"/>
      <c r="D333" s="221" t="s">
        <v>260</v>
      </c>
      <c r="E333" s="231" t="s">
        <v>21</v>
      </c>
      <c r="F333" s="232" t="s">
        <v>151</v>
      </c>
      <c r="G333" s="208"/>
      <c r="H333" s="233">
        <v>7.56</v>
      </c>
      <c r="I333" s="213"/>
      <c r="J333" s="208"/>
      <c r="K333" s="208"/>
      <c r="L333" s="214"/>
      <c r="M333" s="215"/>
      <c r="N333" s="216"/>
      <c r="O333" s="216"/>
      <c r="P333" s="216"/>
      <c r="Q333" s="216"/>
      <c r="R333" s="216"/>
      <c r="S333" s="216"/>
      <c r="T333" s="217"/>
      <c r="AT333" s="218" t="s">
        <v>260</v>
      </c>
      <c r="AU333" s="218" t="s">
        <v>94</v>
      </c>
      <c r="AV333" s="11" t="s">
        <v>94</v>
      </c>
      <c r="AW333" s="11" t="s">
        <v>35</v>
      </c>
      <c r="AX333" s="11" t="s">
        <v>79</v>
      </c>
      <c r="AY333" s="218" t="s">
        <v>250</v>
      </c>
    </row>
    <row r="334" spans="2:65" s="1" customFormat="1" ht="22.5" customHeight="1">
      <c r="B334" s="41"/>
      <c r="C334" s="234" t="s">
        <v>704</v>
      </c>
      <c r="D334" s="234" t="s">
        <v>304</v>
      </c>
      <c r="E334" s="235" t="s">
        <v>705</v>
      </c>
      <c r="F334" s="236" t="s">
        <v>706</v>
      </c>
      <c r="G334" s="237" t="s">
        <v>271</v>
      </c>
      <c r="H334" s="238">
        <v>7.7110000000000003</v>
      </c>
      <c r="I334" s="239"/>
      <c r="J334" s="240">
        <f>ROUND(I334*H334,2)</f>
        <v>0</v>
      </c>
      <c r="K334" s="236" t="s">
        <v>257</v>
      </c>
      <c r="L334" s="241"/>
      <c r="M334" s="242" t="s">
        <v>21</v>
      </c>
      <c r="N334" s="243" t="s">
        <v>43</v>
      </c>
      <c r="O334" s="42"/>
      <c r="P334" s="204">
        <f>O334*H334</f>
        <v>0</v>
      </c>
      <c r="Q334" s="204">
        <v>1E-3</v>
      </c>
      <c r="R334" s="204">
        <f>Q334*H334</f>
        <v>7.7110000000000008E-3</v>
      </c>
      <c r="S334" s="204">
        <v>0</v>
      </c>
      <c r="T334" s="205">
        <f>S334*H334</f>
        <v>0</v>
      </c>
      <c r="AR334" s="24" t="s">
        <v>408</v>
      </c>
      <c r="AT334" s="24" t="s">
        <v>304</v>
      </c>
      <c r="AU334" s="24" t="s">
        <v>94</v>
      </c>
      <c r="AY334" s="24" t="s">
        <v>250</v>
      </c>
      <c r="BE334" s="206">
        <f>IF(N334="základní",J334,0)</f>
        <v>0</v>
      </c>
      <c r="BF334" s="206">
        <f>IF(N334="snížená",J334,0)</f>
        <v>0</v>
      </c>
      <c r="BG334" s="206">
        <f>IF(N334="zákl. přenesená",J334,0)</f>
        <v>0</v>
      </c>
      <c r="BH334" s="206">
        <f>IF(N334="sníž. přenesená",J334,0)</f>
        <v>0</v>
      </c>
      <c r="BI334" s="206">
        <f>IF(N334="nulová",J334,0)</f>
        <v>0</v>
      </c>
      <c r="BJ334" s="24" t="s">
        <v>94</v>
      </c>
      <c r="BK334" s="206">
        <f>ROUND(I334*H334,2)</f>
        <v>0</v>
      </c>
      <c r="BL334" s="24" t="s">
        <v>330</v>
      </c>
      <c r="BM334" s="24" t="s">
        <v>707</v>
      </c>
    </row>
    <row r="335" spans="2:65" s="11" customFormat="1">
      <c r="B335" s="207"/>
      <c r="C335" s="208"/>
      <c r="D335" s="221" t="s">
        <v>260</v>
      </c>
      <c r="E335" s="231" t="s">
        <v>21</v>
      </c>
      <c r="F335" s="232" t="s">
        <v>708</v>
      </c>
      <c r="G335" s="208"/>
      <c r="H335" s="233">
        <v>7.7110000000000003</v>
      </c>
      <c r="I335" s="213"/>
      <c r="J335" s="208"/>
      <c r="K335" s="208"/>
      <c r="L335" s="214"/>
      <c r="M335" s="215"/>
      <c r="N335" s="216"/>
      <c r="O335" s="216"/>
      <c r="P335" s="216"/>
      <c r="Q335" s="216"/>
      <c r="R335" s="216"/>
      <c r="S335" s="216"/>
      <c r="T335" s="217"/>
      <c r="AT335" s="218" t="s">
        <v>260</v>
      </c>
      <c r="AU335" s="218" t="s">
        <v>94</v>
      </c>
      <c r="AV335" s="11" t="s">
        <v>94</v>
      </c>
      <c r="AW335" s="11" t="s">
        <v>35</v>
      </c>
      <c r="AX335" s="11" t="s">
        <v>79</v>
      </c>
      <c r="AY335" s="218" t="s">
        <v>250</v>
      </c>
    </row>
    <row r="336" spans="2:65" s="1" customFormat="1" ht="22.5" customHeight="1">
      <c r="B336" s="41"/>
      <c r="C336" s="234" t="s">
        <v>709</v>
      </c>
      <c r="D336" s="234" t="s">
        <v>304</v>
      </c>
      <c r="E336" s="235" t="s">
        <v>710</v>
      </c>
      <c r="F336" s="236" t="s">
        <v>711</v>
      </c>
      <c r="G336" s="237" t="s">
        <v>271</v>
      </c>
      <c r="H336" s="238">
        <v>7.7110000000000003</v>
      </c>
      <c r="I336" s="239"/>
      <c r="J336" s="240">
        <f>ROUND(I336*H336,2)</f>
        <v>0</v>
      </c>
      <c r="K336" s="236" t="s">
        <v>257</v>
      </c>
      <c r="L336" s="241"/>
      <c r="M336" s="242" t="s">
        <v>21</v>
      </c>
      <c r="N336" s="243" t="s">
        <v>43</v>
      </c>
      <c r="O336" s="42"/>
      <c r="P336" s="204">
        <f>O336*H336</f>
        <v>0</v>
      </c>
      <c r="Q336" s="204">
        <v>4.6000000000000001E-4</v>
      </c>
      <c r="R336" s="204">
        <f>Q336*H336</f>
        <v>3.5470600000000003E-3</v>
      </c>
      <c r="S336" s="204">
        <v>0</v>
      </c>
      <c r="T336" s="205">
        <f>S336*H336</f>
        <v>0</v>
      </c>
      <c r="AR336" s="24" t="s">
        <v>408</v>
      </c>
      <c r="AT336" s="24" t="s">
        <v>304</v>
      </c>
      <c r="AU336" s="24" t="s">
        <v>94</v>
      </c>
      <c r="AY336" s="24" t="s">
        <v>250</v>
      </c>
      <c r="BE336" s="206">
        <f>IF(N336="základní",J336,0)</f>
        <v>0</v>
      </c>
      <c r="BF336" s="206">
        <f>IF(N336="snížená",J336,0)</f>
        <v>0</v>
      </c>
      <c r="BG336" s="206">
        <f>IF(N336="zákl. přenesená",J336,0)</f>
        <v>0</v>
      </c>
      <c r="BH336" s="206">
        <f>IF(N336="sníž. přenesená",J336,0)</f>
        <v>0</v>
      </c>
      <c r="BI336" s="206">
        <f>IF(N336="nulová",J336,0)</f>
        <v>0</v>
      </c>
      <c r="BJ336" s="24" t="s">
        <v>94</v>
      </c>
      <c r="BK336" s="206">
        <f>ROUND(I336*H336,2)</f>
        <v>0</v>
      </c>
      <c r="BL336" s="24" t="s">
        <v>330</v>
      </c>
      <c r="BM336" s="24" t="s">
        <v>712</v>
      </c>
    </row>
    <row r="337" spans="2:65" s="11" customFormat="1">
      <c r="B337" s="207"/>
      <c r="C337" s="208"/>
      <c r="D337" s="221" t="s">
        <v>260</v>
      </c>
      <c r="E337" s="231" t="s">
        <v>21</v>
      </c>
      <c r="F337" s="232" t="s">
        <v>708</v>
      </c>
      <c r="G337" s="208"/>
      <c r="H337" s="233">
        <v>7.7110000000000003</v>
      </c>
      <c r="I337" s="213"/>
      <c r="J337" s="208"/>
      <c r="K337" s="208"/>
      <c r="L337" s="214"/>
      <c r="M337" s="215"/>
      <c r="N337" s="216"/>
      <c r="O337" s="216"/>
      <c r="P337" s="216"/>
      <c r="Q337" s="216"/>
      <c r="R337" s="216"/>
      <c r="S337" s="216"/>
      <c r="T337" s="217"/>
      <c r="AT337" s="218" t="s">
        <v>260</v>
      </c>
      <c r="AU337" s="218" t="s">
        <v>94</v>
      </c>
      <c r="AV337" s="11" t="s">
        <v>94</v>
      </c>
      <c r="AW337" s="11" t="s">
        <v>35</v>
      </c>
      <c r="AX337" s="11" t="s">
        <v>79</v>
      </c>
      <c r="AY337" s="218" t="s">
        <v>250</v>
      </c>
    </row>
    <row r="338" spans="2:65" s="1" customFormat="1" ht="22.5" customHeight="1">
      <c r="B338" s="41"/>
      <c r="C338" s="195" t="s">
        <v>713</v>
      </c>
      <c r="D338" s="195" t="s">
        <v>253</v>
      </c>
      <c r="E338" s="196" t="s">
        <v>714</v>
      </c>
      <c r="F338" s="197" t="s">
        <v>715</v>
      </c>
      <c r="G338" s="198" t="s">
        <v>356</v>
      </c>
      <c r="H338" s="199">
        <v>129.47999999999999</v>
      </c>
      <c r="I338" s="200"/>
      <c r="J338" s="201">
        <f>ROUND(I338*H338,2)</f>
        <v>0</v>
      </c>
      <c r="K338" s="197" t="s">
        <v>257</v>
      </c>
      <c r="L338" s="61"/>
      <c r="M338" s="202" t="s">
        <v>21</v>
      </c>
      <c r="N338" s="203" t="s">
        <v>43</v>
      </c>
      <c r="O338" s="42"/>
      <c r="P338" s="204">
        <f>O338*H338</f>
        <v>0</v>
      </c>
      <c r="Q338" s="204">
        <v>0</v>
      </c>
      <c r="R338" s="204">
        <f>Q338*H338</f>
        <v>0</v>
      </c>
      <c r="S338" s="204">
        <v>0</v>
      </c>
      <c r="T338" s="205">
        <f>S338*H338</f>
        <v>0</v>
      </c>
      <c r="AR338" s="24" t="s">
        <v>330</v>
      </c>
      <c r="AT338" s="24" t="s">
        <v>253</v>
      </c>
      <c r="AU338" s="24" t="s">
        <v>94</v>
      </c>
      <c r="AY338" s="24" t="s">
        <v>250</v>
      </c>
      <c r="BE338" s="206">
        <f>IF(N338="základní",J338,0)</f>
        <v>0</v>
      </c>
      <c r="BF338" s="206">
        <f>IF(N338="snížená",J338,0)</f>
        <v>0</v>
      </c>
      <c r="BG338" s="206">
        <f>IF(N338="zákl. přenesená",J338,0)</f>
        <v>0</v>
      </c>
      <c r="BH338" s="206">
        <f>IF(N338="sníž. přenesená",J338,0)</f>
        <v>0</v>
      </c>
      <c r="BI338" s="206">
        <f>IF(N338="nulová",J338,0)</f>
        <v>0</v>
      </c>
      <c r="BJ338" s="24" t="s">
        <v>94</v>
      </c>
      <c r="BK338" s="206">
        <f>ROUND(I338*H338,2)</f>
        <v>0</v>
      </c>
      <c r="BL338" s="24" t="s">
        <v>330</v>
      </c>
      <c r="BM338" s="24" t="s">
        <v>716</v>
      </c>
    </row>
    <row r="339" spans="2:65" s="11" customFormat="1">
      <c r="B339" s="207"/>
      <c r="C339" s="208"/>
      <c r="D339" s="209" t="s">
        <v>260</v>
      </c>
      <c r="E339" s="210" t="s">
        <v>21</v>
      </c>
      <c r="F339" s="211" t="s">
        <v>717</v>
      </c>
      <c r="G339" s="208"/>
      <c r="H339" s="212">
        <v>14.72</v>
      </c>
      <c r="I339" s="213"/>
      <c r="J339" s="208"/>
      <c r="K339" s="208"/>
      <c r="L339" s="214"/>
      <c r="M339" s="215"/>
      <c r="N339" s="216"/>
      <c r="O339" s="216"/>
      <c r="P339" s="216"/>
      <c r="Q339" s="216"/>
      <c r="R339" s="216"/>
      <c r="S339" s="216"/>
      <c r="T339" s="217"/>
      <c r="AT339" s="218" t="s">
        <v>260</v>
      </c>
      <c r="AU339" s="218" t="s">
        <v>94</v>
      </c>
      <c r="AV339" s="11" t="s">
        <v>94</v>
      </c>
      <c r="AW339" s="11" t="s">
        <v>35</v>
      </c>
      <c r="AX339" s="11" t="s">
        <v>71</v>
      </c>
      <c r="AY339" s="218" t="s">
        <v>250</v>
      </c>
    </row>
    <row r="340" spans="2:65" s="11" customFormat="1">
      <c r="B340" s="207"/>
      <c r="C340" s="208"/>
      <c r="D340" s="209" t="s">
        <v>260</v>
      </c>
      <c r="E340" s="210" t="s">
        <v>21</v>
      </c>
      <c r="F340" s="211" t="s">
        <v>718</v>
      </c>
      <c r="G340" s="208"/>
      <c r="H340" s="212">
        <v>2</v>
      </c>
      <c r="I340" s="213"/>
      <c r="J340" s="208"/>
      <c r="K340" s="208"/>
      <c r="L340" s="214"/>
      <c r="M340" s="215"/>
      <c r="N340" s="216"/>
      <c r="O340" s="216"/>
      <c r="P340" s="216"/>
      <c r="Q340" s="216"/>
      <c r="R340" s="216"/>
      <c r="S340" s="216"/>
      <c r="T340" s="217"/>
      <c r="AT340" s="218" t="s">
        <v>260</v>
      </c>
      <c r="AU340" s="218" t="s">
        <v>94</v>
      </c>
      <c r="AV340" s="11" t="s">
        <v>94</v>
      </c>
      <c r="AW340" s="11" t="s">
        <v>35</v>
      </c>
      <c r="AX340" s="11" t="s">
        <v>71</v>
      </c>
      <c r="AY340" s="218" t="s">
        <v>250</v>
      </c>
    </row>
    <row r="341" spans="2:65" s="11" customFormat="1">
      <c r="B341" s="207"/>
      <c r="C341" s="208"/>
      <c r="D341" s="209" t="s">
        <v>260</v>
      </c>
      <c r="E341" s="210" t="s">
        <v>21</v>
      </c>
      <c r="F341" s="211" t="s">
        <v>719</v>
      </c>
      <c r="G341" s="208"/>
      <c r="H341" s="212">
        <v>2.72</v>
      </c>
      <c r="I341" s="213"/>
      <c r="J341" s="208"/>
      <c r="K341" s="208"/>
      <c r="L341" s="214"/>
      <c r="M341" s="215"/>
      <c r="N341" s="216"/>
      <c r="O341" s="216"/>
      <c r="P341" s="216"/>
      <c r="Q341" s="216"/>
      <c r="R341" s="216"/>
      <c r="S341" s="216"/>
      <c r="T341" s="217"/>
      <c r="AT341" s="218" t="s">
        <v>260</v>
      </c>
      <c r="AU341" s="218" t="s">
        <v>94</v>
      </c>
      <c r="AV341" s="11" t="s">
        <v>94</v>
      </c>
      <c r="AW341" s="11" t="s">
        <v>35</v>
      </c>
      <c r="AX341" s="11" t="s">
        <v>71</v>
      </c>
      <c r="AY341" s="218" t="s">
        <v>250</v>
      </c>
    </row>
    <row r="342" spans="2:65" s="11" customFormat="1">
      <c r="B342" s="207"/>
      <c r="C342" s="208"/>
      <c r="D342" s="209" t="s">
        <v>260</v>
      </c>
      <c r="E342" s="210" t="s">
        <v>21</v>
      </c>
      <c r="F342" s="211" t="s">
        <v>720</v>
      </c>
      <c r="G342" s="208"/>
      <c r="H342" s="212">
        <v>6.02</v>
      </c>
      <c r="I342" s="213"/>
      <c r="J342" s="208"/>
      <c r="K342" s="208"/>
      <c r="L342" s="214"/>
      <c r="M342" s="215"/>
      <c r="N342" s="216"/>
      <c r="O342" s="216"/>
      <c r="P342" s="216"/>
      <c r="Q342" s="216"/>
      <c r="R342" s="216"/>
      <c r="S342" s="216"/>
      <c r="T342" s="217"/>
      <c r="AT342" s="218" t="s">
        <v>260</v>
      </c>
      <c r="AU342" s="218" t="s">
        <v>94</v>
      </c>
      <c r="AV342" s="11" t="s">
        <v>94</v>
      </c>
      <c r="AW342" s="11" t="s">
        <v>35</v>
      </c>
      <c r="AX342" s="11" t="s">
        <v>71</v>
      </c>
      <c r="AY342" s="218" t="s">
        <v>250</v>
      </c>
    </row>
    <row r="343" spans="2:65" s="11" customFormat="1">
      <c r="B343" s="207"/>
      <c r="C343" s="208"/>
      <c r="D343" s="209" t="s">
        <v>260</v>
      </c>
      <c r="E343" s="210" t="s">
        <v>21</v>
      </c>
      <c r="F343" s="211" t="s">
        <v>721</v>
      </c>
      <c r="G343" s="208"/>
      <c r="H343" s="212">
        <v>17.57</v>
      </c>
      <c r="I343" s="213"/>
      <c r="J343" s="208"/>
      <c r="K343" s="208"/>
      <c r="L343" s="214"/>
      <c r="M343" s="215"/>
      <c r="N343" s="216"/>
      <c r="O343" s="216"/>
      <c r="P343" s="216"/>
      <c r="Q343" s="216"/>
      <c r="R343" s="216"/>
      <c r="S343" s="216"/>
      <c r="T343" s="217"/>
      <c r="AT343" s="218" t="s">
        <v>260</v>
      </c>
      <c r="AU343" s="218" t="s">
        <v>94</v>
      </c>
      <c r="AV343" s="11" t="s">
        <v>94</v>
      </c>
      <c r="AW343" s="11" t="s">
        <v>35</v>
      </c>
      <c r="AX343" s="11" t="s">
        <v>71</v>
      </c>
      <c r="AY343" s="218" t="s">
        <v>250</v>
      </c>
    </row>
    <row r="344" spans="2:65" s="11" customFormat="1">
      <c r="B344" s="207"/>
      <c r="C344" s="208"/>
      <c r="D344" s="209" t="s">
        <v>260</v>
      </c>
      <c r="E344" s="210" t="s">
        <v>21</v>
      </c>
      <c r="F344" s="211" t="s">
        <v>722</v>
      </c>
      <c r="G344" s="208"/>
      <c r="H344" s="212">
        <v>15.96</v>
      </c>
      <c r="I344" s="213"/>
      <c r="J344" s="208"/>
      <c r="K344" s="208"/>
      <c r="L344" s="214"/>
      <c r="M344" s="215"/>
      <c r="N344" s="216"/>
      <c r="O344" s="216"/>
      <c r="P344" s="216"/>
      <c r="Q344" s="216"/>
      <c r="R344" s="216"/>
      <c r="S344" s="216"/>
      <c r="T344" s="217"/>
      <c r="AT344" s="218" t="s">
        <v>260</v>
      </c>
      <c r="AU344" s="218" t="s">
        <v>94</v>
      </c>
      <c r="AV344" s="11" t="s">
        <v>94</v>
      </c>
      <c r="AW344" s="11" t="s">
        <v>35</v>
      </c>
      <c r="AX344" s="11" t="s">
        <v>71</v>
      </c>
      <c r="AY344" s="218" t="s">
        <v>250</v>
      </c>
    </row>
    <row r="345" spans="2:65" s="11" customFormat="1">
      <c r="B345" s="207"/>
      <c r="C345" s="208"/>
      <c r="D345" s="209" t="s">
        <v>260</v>
      </c>
      <c r="E345" s="210" t="s">
        <v>21</v>
      </c>
      <c r="F345" s="211" t="s">
        <v>723</v>
      </c>
      <c r="G345" s="208"/>
      <c r="H345" s="212">
        <v>13.76</v>
      </c>
      <c r="I345" s="213"/>
      <c r="J345" s="208"/>
      <c r="K345" s="208"/>
      <c r="L345" s="214"/>
      <c r="M345" s="215"/>
      <c r="N345" s="216"/>
      <c r="O345" s="216"/>
      <c r="P345" s="216"/>
      <c r="Q345" s="216"/>
      <c r="R345" s="216"/>
      <c r="S345" s="216"/>
      <c r="T345" s="217"/>
      <c r="AT345" s="218" t="s">
        <v>260</v>
      </c>
      <c r="AU345" s="218" t="s">
        <v>94</v>
      </c>
      <c r="AV345" s="11" t="s">
        <v>94</v>
      </c>
      <c r="AW345" s="11" t="s">
        <v>35</v>
      </c>
      <c r="AX345" s="11" t="s">
        <v>71</v>
      </c>
      <c r="AY345" s="218" t="s">
        <v>250</v>
      </c>
    </row>
    <row r="346" spans="2:65" s="11" customFormat="1">
      <c r="B346" s="207"/>
      <c r="C346" s="208"/>
      <c r="D346" s="209" t="s">
        <v>260</v>
      </c>
      <c r="E346" s="210" t="s">
        <v>21</v>
      </c>
      <c r="F346" s="211" t="s">
        <v>724</v>
      </c>
      <c r="G346" s="208"/>
      <c r="H346" s="212">
        <v>37.46</v>
      </c>
      <c r="I346" s="213"/>
      <c r="J346" s="208"/>
      <c r="K346" s="208"/>
      <c r="L346" s="214"/>
      <c r="M346" s="215"/>
      <c r="N346" s="216"/>
      <c r="O346" s="216"/>
      <c r="P346" s="216"/>
      <c r="Q346" s="216"/>
      <c r="R346" s="216"/>
      <c r="S346" s="216"/>
      <c r="T346" s="217"/>
      <c r="AT346" s="218" t="s">
        <v>260</v>
      </c>
      <c r="AU346" s="218" t="s">
        <v>94</v>
      </c>
      <c r="AV346" s="11" t="s">
        <v>94</v>
      </c>
      <c r="AW346" s="11" t="s">
        <v>35</v>
      </c>
      <c r="AX346" s="11" t="s">
        <v>71</v>
      </c>
      <c r="AY346" s="218" t="s">
        <v>250</v>
      </c>
    </row>
    <row r="347" spans="2:65" s="11" customFormat="1">
      <c r="B347" s="207"/>
      <c r="C347" s="208"/>
      <c r="D347" s="209" t="s">
        <v>260</v>
      </c>
      <c r="E347" s="210" t="s">
        <v>21</v>
      </c>
      <c r="F347" s="211" t="s">
        <v>725</v>
      </c>
      <c r="G347" s="208"/>
      <c r="H347" s="212">
        <v>5.95</v>
      </c>
      <c r="I347" s="213"/>
      <c r="J347" s="208"/>
      <c r="K347" s="208"/>
      <c r="L347" s="214"/>
      <c r="M347" s="215"/>
      <c r="N347" s="216"/>
      <c r="O347" s="216"/>
      <c r="P347" s="216"/>
      <c r="Q347" s="216"/>
      <c r="R347" s="216"/>
      <c r="S347" s="216"/>
      <c r="T347" s="217"/>
      <c r="AT347" s="218" t="s">
        <v>260</v>
      </c>
      <c r="AU347" s="218" t="s">
        <v>94</v>
      </c>
      <c r="AV347" s="11" t="s">
        <v>94</v>
      </c>
      <c r="AW347" s="11" t="s">
        <v>35</v>
      </c>
      <c r="AX347" s="11" t="s">
        <v>71</v>
      </c>
      <c r="AY347" s="218" t="s">
        <v>250</v>
      </c>
    </row>
    <row r="348" spans="2:65" s="11" customFormat="1">
      <c r="B348" s="207"/>
      <c r="C348" s="208"/>
      <c r="D348" s="209" t="s">
        <v>260</v>
      </c>
      <c r="E348" s="210" t="s">
        <v>21</v>
      </c>
      <c r="F348" s="211" t="s">
        <v>726</v>
      </c>
      <c r="G348" s="208"/>
      <c r="H348" s="212">
        <v>4.3</v>
      </c>
      <c r="I348" s="213"/>
      <c r="J348" s="208"/>
      <c r="K348" s="208"/>
      <c r="L348" s="214"/>
      <c r="M348" s="215"/>
      <c r="N348" s="216"/>
      <c r="O348" s="216"/>
      <c r="P348" s="216"/>
      <c r="Q348" s="216"/>
      <c r="R348" s="216"/>
      <c r="S348" s="216"/>
      <c r="T348" s="217"/>
      <c r="AT348" s="218" t="s">
        <v>260</v>
      </c>
      <c r="AU348" s="218" t="s">
        <v>94</v>
      </c>
      <c r="AV348" s="11" t="s">
        <v>94</v>
      </c>
      <c r="AW348" s="11" t="s">
        <v>35</v>
      </c>
      <c r="AX348" s="11" t="s">
        <v>71</v>
      </c>
      <c r="AY348" s="218" t="s">
        <v>250</v>
      </c>
    </row>
    <row r="349" spans="2:65" s="11" customFormat="1">
      <c r="B349" s="207"/>
      <c r="C349" s="208"/>
      <c r="D349" s="209" t="s">
        <v>260</v>
      </c>
      <c r="E349" s="210" t="s">
        <v>21</v>
      </c>
      <c r="F349" s="211" t="s">
        <v>727</v>
      </c>
      <c r="G349" s="208"/>
      <c r="H349" s="212">
        <v>3.12</v>
      </c>
      <c r="I349" s="213"/>
      <c r="J349" s="208"/>
      <c r="K349" s="208"/>
      <c r="L349" s="214"/>
      <c r="M349" s="215"/>
      <c r="N349" s="216"/>
      <c r="O349" s="216"/>
      <c r="P349" s="216"/>
      <c r="Q349" s="216"/>
      <c r="R349" s="216"/>
      <c r="S349" s="216"/>
      <c r="T349" s="217"/>
      <c r="AT349" s="218" t="s">
        <v>260</v>
      </c>
      <c r="AU349" s="218" t="s">
        <v>94</v>
      </c>
      <c r="AV349" s="11" t="s">
        <v>94</v>
      </c>
      <c r="AW349" s="11" t="s">
        <v>35</v>
      </c>
      <c r="AX349" s="11" t="s">
        <v>71</v>
      </c>
      <c r="AY349" s="218" t="s">
        <v>250</v>
      </c>
    </row>
    <row r="350" spans="2:65" s="11" customFormat="1">
      <c r="B350" s="207"/>
      <c r="C350" s="208"/>
      <c r="D350" s="209" t="s">
        <v>260</v>
      </c>
      <c r="E350" s="210" t="s">
        <v>21</v>
      </c>
      <c r="F350" s="211" t="s">
        <v>728</v>
      </c>
      <c r="G350" s="208"/>
      <c r="H350" s="212">
        <v>5.9</v>
      </c>
      <c r="I350" s="213"/>
      <c r="J350" s="208"/>
      <c r="K350" s="208"/>
      <c r="L350" s="214"/>
      <c r="M350" s="215"/>
      <c r="N350" s="216"/>
      <c r="O350" s="216"/>
      <c r="P350" s="216"/>
      <c r="Q350" s="216"/>
      <c r="R350" s="216"/>
      <c r="S350" s="216"/>
      <c r="T350" s="217"/>
      <c r="AT350" s="218" t="s">
        <v>260</v>
      </c>
      <c r="AU350" s="218" t="s">
        <v>94</v>
      </c>
      <c r="AV350" s="11" t="s">
        <v>94</v>
      </c>
      <c r="AW350" s="11" t="s">
        <v>35</v>
      </c>
      <c r="AX350" s="11" t="s">
        <v>71</v>
      </c>
      <c r="AY350" s="218" t="s">
        <v>250</v>
      </c>
    </row>
    <row r="351" spans="2:65" s="12" customFormat="1">
      <c r="B351" s="219"/>
      <c r="C351" s="220"/>
      <c r="D351" s="221" t="s">
        <v>260</v>
      </c>
      <c r="E351" s="222" t="s">
        <v>142</v>
      </c>
      <c r="F351" s="223" t="s">
        <v>263</v>
      </c>
      <c r="G351" s="220"/>
      <c r="H351" s="224">
        <v>129.47999999999999</v>
      </c>
      <c r="I351" s="225"/>
      <c r="J351" s="220"/>
      <c r="K351" s="220"/>
      <c r="L351" s="226"/>
      <c r="M351" s="227"/>
      <c r="N351" s="228"/>
      <c r="O351" s="228"/>
      <c r="P351" s="228"/>
      <c r="Q351" s="228"/>
      <c r="R351" s="228"/>
      <c r="S351" s="228"/>
      <c r="T351" s="229"/>
      <c r="AT351" s="230" t="s">
        <v>260</v>
      </c>
      <c r="AU351" s="230" t="s">
        <v>94</v>
      </c>
      <c r="AV351" s="12" t="s">
        <v>251</v>
      </c>
      <c r="AW351" s="12" t="s">
        <v>35</v>
      </c>
      <c r="AX351" s="12" t="s">
        <v>79</v>
      </c>
      <c r="AY351" s="230" t="s">
        <v>250</v>
      </c>
    </row>
    <row r="352" spans="2:65" s="1" customFormat="1" ht="22.5" customHeight="1">
      <c r="B352" s="41"/>
      <c r="C352" s="234" t="s">
        <v>729</v>
      </c>
      <c r="D352" s="234" t="s">
        <v>304</v>
      </c>
      <c r="E352" s="235" t="s">
        <v>730</v>
      </c>
      <c r="F352" s="236" t="s">
        <v>731</v>
      </c>
      <c r="G352" s="237" t="s">
        <v>356</v>
      </c>
      <c r="H352" s="238">
        <v>132.07</v>
      </c>
      <c r="I352" s="239"/>
      <c r="J352" s="240">
        <f>ROUND(I352*H352,2)</f>
        <v>0</v>
      </c>
      <c r="K352" s="236" t="s">
        <v>257</v>
      </c>
      <c r="L352" s="241"/>
      <c r="M352" s="242" t="s">
        <v>21</v>
      </c>
      <c r="N352" s="243" t="s">
        <v>43</v>
      </c>
      <c r="O352" s="42"/>
      <c r="P352" s="204">
        <f>O352*H352</f>
        <v>0</v>
      </c>
      <c r="Q352" s="204">
        <v>2.0000000000000002E-5</v>
      </c>
      <c r="R352" s="204">
        <f>Q352*H352</f>
        <v>2.6413999999999999E-3</v>
      </c>
      <c r="S352" s="204">
        <v>0</v>
      </c>
      <c r="T352" s="205">
        <f>S352*H352</f>
        <v>0</v>
      </c>
      <c r="AR352" s="24" t="s">
        <v>408</v>
      </c>
      <c r="AT352" s="24" t="s">
        <v>304</v>
      </c>
      <c r="AU352" s="24" t="s">
        <v>94</v>
      </c>
      <c r="AY352" s="24" t="s">
        <v>250</v>
      </c>
      <c r="BE352" s="206">
        <f>IF(N352="základní",J352,0)</f>
        <v>0</v>
      </c>
      <c r="BF352" s="206">
        <f>IF(N352="snížená",J352,0)</f>
        <v>0</v>
      </c>
      <c r="BG352" s="206">
        <f>IF(N352="zákl. přenesená",J352,0)</f>
        <v>0</v>
      </c>
      <c r="BH352" s="206">
        <f>IF(N352="sníž. přenesená",J352,0)</f>
        <v>0</v>
      </c>
      <c r="BI352" s="206">
        <f>IF(N352="nulová",J352,0)</f>
        <v>0</v>
      </c>
      <c r="BJ352" s="24" t="s">
        <v>94</v>
      </c>
      <c r="BK352" s="206">
        <f>ROUND(I352*H352,2)</f>
        <v>0</v>
      </c>
      <c r="BL352" s="24" t="s">
        <v>330</v>
      </c>
      <c r="BM352" s="24" t="s">
        <v>732</v>
      </c>
    </row>
    <row r="353" spans="2:65" s="11" customFormat="1">
      <c r="B353" s="207"/>
      <c r="C353" s="208"/>
      <c r="D353" s="221" t="s">
        <v>260</v>
      </c>
      <c r="E353" s="231" t="s">
        <v>21</v>
      </c>
      <c r="F353" s="232" t="s">
        <v>733</v>
      </c>
      <c r="G353" s="208"/>
      <c r="H353" s="233">
        <v>132.07</v>
      </c>
      <c r="I353" s="213"/>
      <c r="J353" s="208"/>
      <c r="K353" s="208"/>
      <c r="L353" s="214"/>
      <c r="M353" s="215"/>
      <c r="N353" s="216"/>
      <c r="O353" s="216"/>
      <c r="P353" s="216"/>
      <c r="Q353" s="216"/>
      <c r="R353" s="216"/>
      <c r="S353" s="216"/>
      <c r="T353" s="217"/>
      <c r="AT353" s="218" t="s">
        <v>260</v>
      </c>
      <c r="AU353" s="218" t="s">
        <v>94</v>
      </c>
      <c r="AV353" s="11" t="s">
        <v>94</v>
      </c>
      <c r="AW353" s="11" t="s">
        <v>35</v>
      </c>
      <c r="AX353" s="11" t="s">
        <v>79</v>
      </c>
      <c r="AY353" s="218" t="s">
        <v>250</v>
      </c>
    </row>
    <row r="354" spans="2:65" s="1" customFormat="1" ht="22.5" customHeight="1">
      <c r="B354" s="41"/>
      <c r="C354" s="195" t="s">
        <v>734</v>
      </c>
      <c r="D354" s="195" t="s">
        <v>253</v>
      </c>
      <c r="E354" s="196" t="s">
        <v>735</v>
      </c>
      <c r="F354" s="197" t="s">
        <v>736</v>
      </c>
      <c r="G354" s="198" t="s">
        <v>271</v>
      </c>
      <c r="H354" s="199">
        <v>96.975999999999999</v>
      </c>
      <c r="I354" s="200"/>
      <c r="J354" s="201">
        <f>ROUND(I354*H354,2)</f>
        <v>0</v>
      </c>
      <c r="K354" s="197" t="s">
        <v>257</v>
      </c>
      <c r="L354" s="61"/>
      <c r="M354" s="202" t="s">
        <v>21</v>
      </c>
      <c r="N354" s="203" t="s">
        <v>43</v>
      </c>
      <c r="O354" s="42"/>
      <c r="P354" s="204">
        <f>O354*H354</f>
        <v>0</v>
      </c>
      <c r="Q354" s="204">
        <v>0</v>
      </c>
      <c r="R354" s="204">
        <f>Q354*H354</f>
        <v>0</v>
      </c>
      <c r="S354" s="204">
        <v>0</v>
      </c>
      <c r="T354" s="205">
        <f>S354*H354</f>
        <v>0</v>
      </c>
      <c r="AR354" s="24" t="s">
        <v>330</v>
      </c>
      <c r="AT354" s="24" t="s">
        <v>253</v>
      </c>
      <c r="AU354" s="24" t="s">
        <v>94</v>
      </c>
      <c r="AY354" s="24" t="s">
        <v>250</v>
      </c>
      <c r="BE354" s="206">
        <f>IF(N354="základní",J354,0)</f>
        <v>0</v>
      </c>
      <c r="BF354" s="206">
        <f>IF(N354="snížená",J354,0)</f>
        <v>0</v>
      </c>
      <c r="BG354" s="206">
        <f>IF(N354="zákl. přenesená",J354,0)</f>
        <v>0</v>
      </c>
      <c r="BH354" s="206">
        <f>IF(N354="sníž. přenesená",J354,0)</f>
        <v>0</v>
      </c>
      <c r="BI354" s="206">
        <f>IF(N354="nulová",J354,0)</f>
        <v>0</v>
      </c>
      <c r="BJ354" s="24" t="s">
        <v>94</v>
      </c>
      <c r="BK354" s="206">
        <f>ROUND(I354*H354,2)</f>
        <v>0</v>
      </c>
      <c r="BL354" s="24" t="s">
        <v>330</v>
      </c>
      <c r="BM354" s="24" t="s">
        <v>737</v>
      </c>
    </row>
    <row r="355" spans="2:65" s="11" customFormat="1">
      <c r="B355" s="207"/>
      <c r="C355" s="208"/>
      <c r="D355" s="209" t="s">
        <v>260</v>
      </c>
      <c r="E355" s="210" t="s">
        <v>21</v>
      </c>
      <c r="F355" s="211" t="s">
        <v>738</v>
      </c>
      <c r="G355" s="208"/>
      <c r="H355" s="212">
        <v>75.239999999999995</v>
      </c>
      <c r="I355" s="213"/>
      <c r="J355" s="208"/>
      <c r="K355" s="208"/>
      <c r="L355" s="214"/>
      <c r="M355" s="215"/>
      <c r="N355" s="216"/>
      <c r="O355" s="216"/>
      <c r="P355" s="216"/>
      <c r="Q355" s="216"/>
      <c r="R355" s="216"/>
      <c r="S355" s="216"/>
      <c r="T355" s="217"/>
      <c r="AT355" s="218" t="s">
        <v>260</v>
      </c>
      <c r="AU355" s="218" t="s">
        <v>94</v>
      </c>
      <c r="AV355" s="11" t="s">
        <v>94</v>
      </c>
      <c r="AW355" s="11" t="s">
        <v>35</v>
      </c>
      <c r="AX355" s="11" t="s">
        <v>71</v>
      </c>
      <c r="AY355" s="218" t="s">
        <v>250</v>
      </c>
    </row>
    <row r="356" spans="2:65" s="11" customFormat="1">
      <c r="B356" s="207"/>
      <c r="C356" s="208"/>
      <c r="D356" s="209" t="s">
        <v>260</v>
      </c>
      <c r="E356" s="210" t="s">
        <v>21</v>
      </c>
      <c r="F356" s="211" t="s">
        <v>739</v>
      </c>
      <c r="G356" s="208"/>
      <c r="H356" s="212">
        <v>35.463999999999999</v>
      </c>
      <c r="I356" s="213"/>
      <c r="J356" s="208"/>
      <c r="K356" s="208"/>
      <c r="L356" s="214"/>
      <c r="M356" s="215"/>
      <c r="N356" s="216"/>
      <c r="O356" s="216"/>
      <c r="P356" s="216"/>
      <c r="Q356" s="216"/>
      <c r="R356" s="216"/>
      <c r="S356" s="216"/>
      <c r="T356" s="217"/>
      <c r="AT356" s="218" t="s">
        <v>260</v>
      </c>
      <c r="AU356" s="218" t="s">
        <v>94</v>
      </c>
      <c r="AV356" s="11" t="s">
        <v>94</v>
      </c>
      <c r="AW356" s="11" t="s">
        <v>35</v>
      </c>
      <c r="AX356" s="11" t="s">
        <v>71</v>
      </c>
      <c r="AY356" s="218" t="s">
        <v>250</v>
      </c>
    </row>
    <row r="357" spans="2:65" s="11" customFormat="1">
      <c r="B357" s="207"/>
      <c r="C357" s="208"/>
      <c r="D357" s="209" t="s">
        <v>260</v>
      </c>
      <c r="E357" s="210" t="s">
        <v>21</v>
      </c>
      <c r="F357" s="211" t="s">
        <v>740</v>
      </c>
      <c r="G357" s="208"/>
      <c r="H357" s="212">
        <v>-13.728</v>
      </c>
      <c r="I357" s="213"/>
      <c r="J357" s="208"/>
      <c r="K357" s="208"/>
      <c r="L357" s="214"/>
      <c r="M357" s="215"/>
      <c r="N357" s="216"/>
      <c r="O357" s="216"/>
      <c r="P357" s="216"/>
      <c r="Q357" s="216"/>
      <c r="R357" s="216"/>
      <c r="S357" s="216"/>
      <c r="T357" s="217"/>
      <c r="AT357" s="218" t="s">
        <v>260</v>
      </c>
      <c r="AU357" s="218" t="s">
        <v>94</v>
      </c>
      <c r="AV357" s="11" t="s">
        <v>94</v>
      </c>
      <c r="AW357" s="11" t="s">
        <v>35</v>
      </c>
      <c r="AX357" s="11" t="s">
        <v>71</v>
      </c>
      <c r="AY357" s="218" t="s">
        <v>250</v>
      </c>
    </row>
    <row r="358" spans="2:65" s="12" customFormat="1">
      <c r="B358" s="219"/>
      <c r="C358" s="220"/>
      <c r="D358" s="221" t="s">
        <v>260</v>
      </c>
      <c r="E358" s="222" t="s">
        <v>177</v>
      </c>
      <c r="F358" s="223" t="s">
        <v>263</v>
      </c>
      <c r="G358" s="220"/>
      <c r="H358" s="224">
        <v>96.975999999999999</v>
      </c>
      <c r="I358" s="225"/>
      <c r="J358" s="220"/>
      <c r="K358" s="220"/>
      <c r="L358" s="226"/>
      <c r="M358" s="227"/>
      <c r="N358" s="228"/>
      <c r="O358" s="228"/>
      <c r="P358" s="228"/>
      <c r="Q358" s="228"/>
      <c r="R358" s="228"/>
      <c r="S358" s="228"/>
      <c r="T358" s="229"/>
      <c r="AT358" s="230" t="s">
        <v>260</v>
      </c>
      <c r="AU358" s="230" t="s">
        <v>94</v>
      </c>
      <c r="AV358" s="12" t="s">
        <v>251</v>
      </c>
      <c r="AW358" s="12" t="s">
        <v>35</v>
      </c>
      <c r="AX358" s="12" t="s">
        <v>79</v>
      </c>
      <c r="AY358" s="230" t="s">
        <v>250</v>
      </c>
    </row>
    <row r="359" spans="2:65" s="1" customFormat="1" ht="22.5" customHeight="1">
      <c r="B359" s="41"/>
      <c r="C359" s="234" t="s">
        <v>741</v>
      </c>
      <c r="D359" s="234" t="s">
        <v>304</v>
      </c>
      <c r="E359" s="235" t="s">
        <v>742</v>
      </c>
      <c r="F359" s="236" t="s">
        <v>743</v>
      </c>
      <c r="G359" s="237" t="s">
        <v>271</v>
      </c>
      <c r="H359" s="238">
        <v>98.915999999999997</v>
      </c>
      <c r="I359" s="239"/>
      <c r="J359" s="240">
        <f>ROUND(I359*H359,2)</f>
        <v>0</v>
      </c>
      <c r="K359" s="236" t="s">
        <v>21</v>
      </c>
      <c r="L359" s="241"/>
      <c r="M359" s="242" t="s">
        <v>21</v>
      </c>
      <c r="N359" s="243" t="s">
        <v>43</v>
      </c>
      <c r="O359" s="42"/>
      <c r="P359" s="204">
        <f>O359*H359</f>
        <v>0</v>
      </c>
      <c r="Q359" s="204">
        <v>5.0000000000000001E-3</v>
      </c>
      <c r="R359" s="204">
        <f>Q359*H359</f>
        <v>0.49458000000000002</v>
      </c>
      <c r="S359" s="204">
        <v>0</v>
      </c>
      <c r="T359" s="205">
        <f>S359*H359</f>
        <v>0</v>
      </c>
      <c r="AR359" s="24" t="s">
        <v>408</v>
      </c>
      <c r="AT359" s="24" t="s">
        <v>304</v>
      </c>
      <c r="AU359" s="24" t="s">
        <v>94</v>
      </c>
      <c r="AY359" s="24" t="s">
        <v>250</v>
      </c>
      <c r="BE359" s="206">
        <f>IF(N359="základní",J359,0)</f>
        <v>0</v>
      </c>
      <c r="BF359" s="206">
        <f>IF(N359="snížená",J359,0)</f>
        <v>0</v>
      </c>
      <c r="BG359" s="206">
        <f>IF(N359="zákl. přenesená",J359,0)</f>
        <v>0</v>
      </c>
      <c r="BH359" s="206">
        <f>IF(N359="sníž. přenesená",J359,0)</f>
        <v>0</v>
      </c>
      <c r="BI359" s="206">
        <f>IF(N359="nulová",J359,0)</f>
        <v>0</v>
      </c>
      <c r="BJ359" s="24" t="s">
        <v>94</v>
      </c>
      <c r="BK359" s="206">
        <f>ROUND(I359*H359,2)</f>
        <v>0</v>
      </c>
      <c r="BL359" s="24" t="s">
        <v>330</v>
      </c>
      <c r="BM359" s="24" t="s">
        <v>744</v>
      </c>
    </row>
    <row r="360" spans="2:65" s="11" customFormat="1">
      <c r="B360" s="207"/>
      <c r="C360" s="208"/>
      <c r="D360" s="221" t="s">
        <v>260</v>
      </c>
      <c r="E360" s="231" t="s">
        <v>21</v>
      </c>
      <c r="F360" s="232" t="s">
        <v>745</v>
      </c>
      <c r="G360" s="208"/>
      <c r="H360" s="233">
        <v>98.915999999999997</v>
      </c>
      <c r="I360" s="213"/>
      <c r="J360" s="208"/>
      <c r="K360" s="208"/>
      <c r="L360" s="214"/>
      <c r="M360" s="215"/>
      <c r="N360" s="216"/>
      <c r="O360" s="216"/>
      <c r="P360" s="216"/>
      <c r="Q360" s="216"/>
      <c r="R360" s="216"/>
      <c r="S360" s="216"/>
      <c r="T360" s="217"/>
      <c r="AT360" s="218" t="s">
        <v>260</v>
      </c>
      <c r="AU360" s="218" t="s">
        <v>94</v>
      </c>
      <c r="AV360" s="11" t="s">
        <v>94</v>
      </c>
      <c r="AW360" s="11" t="s">
        <v>35</v>
      </c>
      <c r="AX360" s="11" t="s">
        <v>79</v>
      </c>
      <c r="AY360" s="218" t="s">
        <v>250</v>
      </c>
    </row>
    <row r="361" spans="2:65" s="1" customFormat="1" ht="22.5" customHeight="1">
      <c r="B361" s="41"/>
      <c r="C361" s="195" t="s">
        <v>746</v>
      </c>
      <c r="D361" s="195" t="s">
        <v>253</v>
      </c>
      <c r="E361" s="196" t="s">
        <v>747</v>
      </c>
      <c r="F361" s="197" t="s">
        <v>748</v>
      </c>
      <c r="G361" s="198" t="s">
        <v>271</v>
      </c>
      <c r="H361" s="199">
        <v>49.753</v>
      </c>
      <c r="I361" s="200"/>
      <c r="J361" s="201">
        <f>ROUND(I361*H361,2)</f>
        <v>0</v>
      </c>
      <c r="K361" s="197" t="s">
        <v>257</v>
      </c>
      <c r="L361" s="61"/>
      <c r="M361" s="202" t="s">
        <v>21</v>
      </c>
      <c r="N361" s="203" t="s">
        <v>43</v>
      </c>
      <c r="O361" s="42"/>
      <c r="P361" s="204">
        <f>O361*H361</f>
        <v>0</v>
      </c>
      <c r="Q361" s="204">
        <v>0</v>
      </c>
      <c r="R361" s="204">
        <f>Q361*H361</f>
        <v>0</v>
      </c>
      <c r="S361" s="204">
        <v>0</v>
      </c>
      <c r="T361" s="205">
        <f>S361*H361</f>
        <v>0</v>
      </c>
      <c r="AR361" s="24" t="s">
        <v>330</v>
      </c>
      <c r="AT361" s="24" t="s">
        <v>253</v>
      </c>
      <c r="AU361" s="24" t="s">
        <v>94</v>
      </c>
      <c r="AY361" s="24" t="s">
        <v>250</v>
      </c>
      <c r="BE361" s="206">
        <f>IF(N361="základní",J361,0)</f>
        <v>0</v>
      </c>
      <c r="BF361" s="206">
        <f>IF(N361="snížená",J361,0)</f>
        <v>0</v>
      </c>
      <c r="BG361" s="206">
        <f>IF(N361="zákl. přenesená",J361,0)</f>
        <v>0</v>
      </c>
      <c r="BH361" s="206">
        <f>IF(N361="sníž. přenesená",J361,0)</f>
        <v>0</v>
      </c>
      <c r="BI361" s="206">
        <f>IF(N361="nulová",J361,0)</f>
        <v>0</v>
      </c>
      <c r="BJ361" s="24" t="s">
        <v>94</v>
      </c>
      <c r="BK361" s="206">
        <f>ROUND(I361*H361,2)</f>
        <v>0</v>
      </c>
      <c r="BL361" s="24" t="s">
        <v>330</v>
      </c>
      <c r="BM361" s="24" t="s">
        <v>749</v>
      </c>
    </row>
    <row r="362" spans="2:65" s="11" customFormat="1">
      <c r="B362" s="207"/>
      <c r="C362" s="208"/>
      <c r="D362" s="221" t="s">
        <v>260</v>
      </c>
      <c r="E362" s="231" t="s">
        <v>21</v>
      </c>
      <c r="F362" s="232" t="s">
        <v>750</v>
      </c>
      <c r="G362" s="208"/>
      <c r="H362" s="233">
        <v>49.753</v>
      </c>
      <c r="I362" s="213"/>
      <c r="J362" s="208"/>
      <c r="K362" s="208"/>
      <c r="L362" s="214"/>
      <c r="M362" s="215"/>
      <c r="N362" s="216"/>
      <c r="O362" s="216"/>
      <c r="P362" s="216"/>
      <c r="Q362" s="216"/>
      <c r="R362" s="216"/>
      <c r="S362" s="216"/>
      <c r="T362" s="217"/>
      <c r="AT362" s="218" t="s">
        <v>260</v>
      </c>
      <c r="AU362" s="218" t="s">
        <v>94</v>
      </c>
      <c r="AV362" s="11" t="s">
        <v>94</v>
      </c>
      <c r="AW362" s="11" t="s">
        <v>35</v>
      </c>
      <c r="AX362" s="11" t="s">
        <v>79</v>
      </c>
      <c r="AY362" s="218" t="s">
        <v>250</v>
      </c>
    </row>
    <row r="363" spans="2:65" s="1" customFormat="1" ht="22.5" customHeight="1">
      <c r="B363" s="41"/>
      <c r="C363" s="234" t="s">
        <v>751</v>
      </c>
      <c r="D363" s="234" t="s">
        <v>304</v>
      </c>
      <c r="E363" s="235" t="s">
        <v>742</v>
      </c>
      <c r="F363" s="236" t="s">
        <v>743</v>
      </c>
      <c r="G363" s="237" t="s">
        <v>271</v>
      </c>
      <c r="H363" s="238">
        <v>50.747999999999998</v>
      </c>
      <c r="I363" s="239"/>
      <c r="J363" s="240">
        <f>ROUND(I363*H363,2)</f>
        <v>0</v>
      </c>
      <c r="K363" s="236" t="s">
        <v>21</v>
      </c>
      <c r="L363" s="241"/>
      <c r="M363" s="242" t="s">
        <v>21</v>
      </c>
      <c r="N363" s="243" t="s">
        <v>43</v>
      </c>
      <c r="O363" s="42"/>
      <c r="P363" s="204">
        <f>O363*H363</f>
        <v>0</v>
      </c>
      <c r="Q363" s="204">
        <v>5.0000000000000001E-3</v>
      </c>
      <c r="R363" s="204">
        <f>Q363*H363</f>
        <v>0.25373999999999997</v>
      </c>
      <c r="S363" s="204">
        <v>0</v>
      </c>
      <c r="T363" s="205">
        <f>S363*H363</f>
        <v>0</v>
      </c>
      <c r="AR363" s="24" t="s">
        <v>408</v>
      </c>
      <c r="AT363" s="24" t="s">
        <v>304</v>
      </c>
      <c r="AU363" s="24" t="s">
        <v>94</v>
      </c>
      <c r="AY363" s="24" t="s">
        <v>250</v>
      </c>
      <c r="BE363" s="206">
        <f>IF(N363="základní",J363,0)</f>
        <v>0</v>
      </c>
      <c r="BF363" s="206">
        <f>IF(N363="snížená",J363,0)</f>
        <v>0</v>
      </c>
      <c r="BG363" s="206">
        <f>IF(N363="zákl. přenesená",J363,0)</f>
        <v>0</v>
      </c>
      <c r="BH363" s="206">
        <f>IF(N363="sníž. přenesená",J363,0)</f>
        <v>0</v>
      </c>
      <c r="BI363" s="206">
        <f>IF(N363="nulová",J363,0)</f>
        <v>0</v>
      </c>
      <c r="BJ363" s="24" t="s">
        <v>94</v>
      </c>
      <c r="BK363" s="206">
        <f>ROUND(I363*H363,2)</f>
        <v>0</v>
      </c>
      <c r="BL363" s="24" t="s">
        <v>330</v>
      </c>
      <c r="BM363" s="24" t="s">
        <v>752</v>
      </c>
    </row>
    <row r="364" spans="2:65" s="11" customFormat="1">
      <c r="B364" s="207"/>
      <c r="C364" s="208"/>
      <c r="D364" s="221" t="s">
        <v>260</v>
      </c>
      <c r="E364" s="231" t="s">
        <v>21</v>
      </c>
      <c r="F364" s="232" t="s">
        <v>753</v>
      </c>
      <c r="G364" s="208"/>
      <c r="H364" s="233">
        <v>50.747999999999998</v>
      </c>
      <c r="I364" s="213"/>
      <c r="J364" s="208"/>
      <c r="K364" s="208"/>
      <c r="L364" s="214"/>
      <c r="M364" s="215"/>
      <c r="N364" s="216"/>
      <c r="O364" s="216"/>
      <c r="P364" s="216"/>
      <c r="Q364" s="216"/>
      <c r="R364" s="216"/>
      <c r="S364" s="216"/>
      <c r="T364" s="217"/>
      <c r="AT364" s="218" t="s">
        <v>260</v>
      </c>
      <c r="AU364" s="218" t="s">
        <v>94</v>
      </c>
      <c r="AV364" s="11" t="s">
        <v>94</v>
      </c>
      <c r="AW364" s="11" t="s">
        <v>35</v>
      </c>
      <c r="AX364" s="11" t="s">
        <v>79</v>
      </c>
      <c r="AY364" s="218" t="s">
        <v>250</v>
      </c>
    </row>
    <row r="365" spans="2:65" s="1" customFormat="1" ht="31.5" customHeight="1">
      <c r="B365" s="41"/>
      <c r="C365" s="195" t="s">
        <v>754</v>
      </c>
      <c r="D365" s="195" t="s">
        <v>253</v>
      </c>
      <c r="E365" s="196" t="s">
        <v>755</v>
      </c>
      <c r="F365" s="197" t="s">
        <v>756</v>
      </c>
      <c r="G365" s="198" t="s">
        <v>271</v>
      </c>
      <c r="H365" s="199">
        <v>133.61699999999999</v>
      </c>
      <c r="I365" s="200"/>
      <c r="J365" s="201">
        <f>ROUND(I365*H365,2)</f>
        <v>0</v>
      </c>
      <c r="K365" s="197" t="s">
        <v>21</v>
      </c>
      <c r="L365" s="61"/>
      <c r="M365" s="202" t="s">
        <v>21</v>
      </c>
      <c r="N365" s="203" t="s">
        <v>43</v>
      </c>
      <c r="O365" s="42"/>
      <c r="P365" s="204">
        <f>O365*H365</f>
        <v>0</v>
      </c>
      <c r="Q365" s="204">
        <v>1.0000000000000001E-5</v>
      </c>
      <c r="R365" s="204">
        <f>Q365*H365</f>
        <v>1.33617E-3</v>
      </c>
      <c r="S365" s="204">
        <v>0</v>
      </c>
      <c r="T365" s="205">
        <f>S365*H365</f>
        <v>0</v>
      </c>
      <c r="AR365" s="24" t="s">
        <v>330</v>
      </c>
      <c r="AT365" s="24" t="s">
        <v>253</v>
      </c>
      <c r="AU365" s="24" t="s">
        <v>94</v>
      </c>
      <c r="AY365" s="24" t="s">
        <v>250</v>
      </c>
      <c r="BE365" s="206">
        <f>IF(N365="základní",J365,0)</f>
        <v>0</v>
      </c>
      <c r="BF365" s="206">
        <f>IF(N365="snížená",J365,0)</f>
        <v>0</v>
      </c>
      <c r="BG365" s="206">
        <f>IF(N365="zákl. přenesená",J365,0)</f>
        <v>0</v>
      </c>
      <c r="BH365" s="206">
        <f>IF(N365="sníž. přenesená",J365,0)</f>
        <v>0</v>
      </c>
      <c r="BI365" s="206">
        <f>IF(N365="nulová",J365,0)</f>
        <v>0</v>
      </c>
      <c r="BJ365" s="24" t="s">
        <v>94</v>
      </c>
      <c r="BK365" s="206">
        <f>ROUND(I365*H365,2)</f>
        <v>0</v>
      </c>
      <c r="BL365" s="24" t="s">
        <v>330</v>
      </c>
      <c r="BM365" s="24" t="s">
        <v>757</v>
      </c>
    </row>
    <row r="366" spans="2:65" s="11" customFormat="1">
      <c r="B366" s="207"/>
      <c r="C366" s="208"/>
      <c r="D366" s="221" t="s">
        <v>260</v>
      </c>
      <c r="E366" s="231" t="s">
        <v>21</v>
      </c>
      <c r="F366" s="232" t="s">
        <v>758</v>
      </c>
      <c r="G366" s="208"/>
      <c r="H366" s="233">
        <v>133.61699999999999</v>
      </c>
      <c r="I366" s="213"/>
      <c r="J366" s="208"/>
      <c r="K366" s="208"/>
      <c r="L366" s="214"/>
      <c r="M366" s="215"/>
      <c r="N366" s="216"/>
      <c r="O366" s="216"/>
      <c r="P366" s="216"/>
      <c r="Q366" s="216"/>
      <c r="R366" s="216"/>
      <c r="S366" s="216"/>
      <c r="T366" s="217"/>
      <c r="AT366" s="218" t="s">
        <v>260</v>
      </c>
      <c r="AU366" s="218" t="s">
        <v>94</v>
      </c>
      <c r="AV366" s="11" t="s">
        <v>94</v>
      </c>
      <c r="AW366" s="11" t="s">
        <v>35</v>
      </c>
      <c r="AX366" s="11" t="s">
        <v>79</v>
      </c>
      <c r="AY366" s="218" t="s">
        <v>250</v>
      </c>
    </row>
    <row r="367" spans="2:65" s="1" customFormat="1" ht="22.5" customHeight="1">
      <c r="B367" s="41"/>
      <c r="C367" s="234" t="s">
        <v>759</v>
      </c>
      <c r="D367" s="234" t="s">
        <v>304</v>
      </c>
      <c r="E367" s="235" t="s">
        <v>760</v>
      </c>
      <c r="F367" s="236" t="s">
        <v>761</v>
      </c>
      <c r="G367" s="237" t="s">
        <v>271</v>
      </c>
      <c r="H367" s="238">
        <v>146.97900000000001</v>
      </c>
      <c r="I367" s="239"/>
      <c r="J367" s="240">
        <f>ROUND(I367*H367,2)</f>
        <v>0</v>
      </c>
      <c r="K367" s="236" t="s">
        <v>21</v>
      </c>
      <c r="L367" s="241"/>
      <c r="M367" s="242" t="s">
        <v>21</v>
      </c>
      <c r="N367" s="243" t="s">
        <v>43</v>
      </c>
      <c r="O367" s="42"/>
      <c r="P367" s="204">
        <f>O367*H367</f>
        <v>0</v>
      </c>
      <c r="Q367" s="204">
        <v>1.6000000000000001E-4</v>
      </c>
      <c r="R367" s="204">
        <f>Q367*H367</f>
        <v>2.3516640000000005E-2</v>
      </c>
      <c r="S367" s="204">
        <v>0</v>
      </c>
      <c r="T367" s="205">
        <f>S367*H367</f>
        <v>0</v>
      </c>
      <c r="AR367" s="24" t="s">
        <v>408</v>
      </c>
      <c r="AT367" s="24" t="s">
        <v>304</v>
      </c>
      <c r="AU367" s="24" t="s">
        <v>94</v>
      </c>
      <c r="AY367" s="24" t="s">
        <v>250</v>
      </c>
      <c r="BE367" s="206">
        <f>IF(N367="základní",J367,0)</f>
        <v>0</v>
      </c>
      <c r="BF367" s="206">
        <f>IF(N367="snížená",J367,0)</f>
        <v>0</v>
      </c>
      <c r="BG367" s="206">
        <f>IF(N367="zákl. přenesená",J367,0)</f>
        <v>0</v>
      </c>
      <c r="BH367" s="206">
        <f>IF(N367="sníž. přenesená",J367,0)</f>
        <v>0</v>
      </c>
      <c r="BI367" s="206">
        <f>IF(N367="nulová",J367,0)</f>
        <v>0</v>
      </c>
      <c r="BJ367" s="24" t="s">
        <v>94</v>
      </c>
      <c r="BK367" s="206">
        <f>ROUND(I367*H367,2)</f>
        <v>0</v>
      </c>
      <c r="BL367" s="24" t="s">
        <v>330</v>
      </c>
      <c r="BM367" s="24" t="s">
        <v>762</v>
      </c>
    </row>
    <row r="368" spans="2:65" s="11" customFormat="1">
      <c r="B368" s="207"/>
      <c r="C368" s="208"/>
      <c r="D368" s="221" t="s">
        <v>260</v>
      </c>
      <c r="E368" s="231" t="s">
        <v>21</v>
      </c>
      <c r="F368" s="232" t="s">
        <v>763</v>
      </c>
      <c r="G368" s="208"/>
      <c r="H368" s="233">
        <v>146.97900000000001</v>
      </c>
      <c r="I368" s="213"/>
      <c r="J368" s="208"/>
      <c r="K368" s="208"/>
      <c r="L368" s="214"/>
      <c r="M368" s="215"/>
      <c r="N368" s="216"/>
      <c r="O368" s="216"/>
      <c r="P368" s="216"/>
      <c r="Q368" s="216"/>
      <c r="R368" s="216"/>
      <c r="S368" s="216"/>
      <c r="T368" s="217"/>
      <c r="AT368" s="218" t="s">
        <v>260</v>
      </c>
      <c r="AU368" s="218" t="s">
        <v>94</v>
      </c>
      <c r="AV368" s="11" t="s">
        <v>94</v>
      </c>
      <c r="AW368" s="11" t="s">
        <v>35</v>
      </c>
      <c r="AX368" s="11" t="s">
        <v>79</v>
      </c>
      <c r="AY368" s="218" t="s">
        <v>250</v>
      </c>
    </row>
    <row r="369" spans="2:65" s="1" customFormat="1" ht="22.5" customHeight="1">
      <c r="B369" s="41"/>
      <c r="C369" s="234" t="s">
        <v>764</v>
      </c>
      <c r="D369" s="234" t="s">
        <v>304</v>
      </c>
      <c r="E369" s="235" t="s">
        <v>765</v>
      </c>
      <c r="F369" s="236" t="s">
        <v>766</v>
      </c>
      <c r="G369" s="237" t="s">
        <v>356</v>
      </c>
      <c r="H369" s="238">
        <v>146.97900000000001</v>
      </c>
      <c r="I369" s="239"/>
      <c r="J369" s="240">
        <f>ROUND(I369*H369,2)</f>
        <v>0</v>
      </c>
      <c r="K369" s="236" t="s">
        <v>257</v>
      </c>
      <c r="L369" s="241"/>
      <c r="M369" s="242" t="s">
        <v>21</v>
      </c>
      <c r="N369" s="243" t="s">
        <v>43</v>
      </c>
      <c r="O369" s="42"/>
      <c r="P369" s="204">
        <f>O369*H369</f>
        <v>0</v>
      </c>
      <c r="Q369" s="204">
        <v>2.0000000000000002E-5</v>
      </c>
      <c r="R369" s="204">
        <f>Q369*H369</f>
        <v>2.9395800000000007E-3</v>
      </c>
      <c r="S369" s="204">
        <v>0</v>
      </c>
      <c r="T369" s="205">
        <f>S369*H369</f>
        <v>0</v>
      </c>
      <c r="AR369" s="24" t="s">
        <v>408</v>
      </c>
      <c r="AT369" s="24" t="s">
        <v>304</v>
      </c>
      <c r="AU369" s="24" t="s">
        <v>94</v>
      </c>
      <c r="AY369" s="24" t="s">
        <v>250</v>
      </c>
      <c r="BE369" s="206">
        <f>IF(N369="základní",J369,0)</f>
        <v>0</v>
      </c>
      <c r="BF369" s="206">
        <f>IF(N369="snížená",J369,0)</f>
        <v>0</v>
      </c>
      <c r="BG369" s="206">
        <f>IF(N369="zákl. přenesená",J369,0)</f>
        <v>0</v>
      </c>
      <c r="BH369" s="206">
        <f>IF(N369="sníž. přenesená",J369,0)</f>
        <v>0</v>
      </c>
      <c r="BI369" s="206">
        <f>IF(N369="nulová",J369,0)</f>
        <v>0</v>
      </c>
      <c r="BJ369" s="24" t="s">
        <v>94</v>
      </c>
      <c r="BK369" s="206">
        <f>ROUND(I369*H369,2)</f>
        <v>0</v>
      </c>
      <c r="BL369" s="24" t="s">
        <v>330</v>
      </c>
      <c r="BM369" s="24" t="s">
        <v>767</v>
      </c>
    </row>
    <row r="370" spans="2:65" s="11" customFormat="1">
      <c r="B370" s="207"/>
      <c r="C370" s="208"/>
      <c r="D370" s="221" t="s">
        <v>260</v>
      </c>
      <c r="E370" s="231" t="s">
        <v>21</v>
      </c>
      <c r="F370" s="232" t="s">
        <v>763</v>
      </c>
      <c r="G370" s="208"/>
      <c r="H370" s="233">
        <v>146.97900000000001</v>
      </c>
      <c r="I370" s="213"/>
      <c r="J370" s="208"/>
      <c r="K370" s="208"/>
      <c r="L370" s="214"/>
      <c r="M370" s="215"/>
      <c r="N370" s="216"/>
      <c r="O370" s="216"/>
      <c r="P370" s="216"/>
      <c r="Q370" s="216"/>
      <c r="R370" s="216"/>
      <c r="S370" s="216"/>
      <c r="T370" s="217"/>
      <c r="AT370" s="218" t="s">
        <v>260</v>
      </c>
      <c r="AU370" s="218" t="s">
        <v>94</v>
      </c>
      <c r="AV370" s="11" t="s">
        <v>94</v>
      </c>
      <c r="AW370" s="11" t="s">
        <v>35</v>
      </c>
      <c r="AX370" s="11" t="s">
        <v>79</v>
      </c>
      <c r="AY370" s="218" t="s">
        <v>250</v>
      </c>
    </row>
    <row r="371" spans="2:65" s="1" customFormat="1" ht="22.5" customHeight="1">
      <c r="B371" s="41"/>
      <c r="C371" s="195" t="s">
        <v>768</v>
      </c>
      <c r="D371" s="195" t="s">
        <v>253</v>
      </c>
      <c r="E371" s="196" t="s">
        <v>769</v>
      </c>
      <c r="F371" s="197" t="s">
        <v>770</v>
      </c>
      <c r="G371" s="198" t="s">
        <v>271</v>
      </c>
      <c r="H371" s="199">
        <v>293.392</v>
      </c>
      <c r="I371" s="200"/>
      <c r="J371" s="201">
        <f>ROUND(I371*H371,2)</f>
        <v>0</v>
      </c>
      <c r="K371" s="197" t="s">
        <v>257</v>
      </c>
      <c r="L371" s="61"/>
      <c r="M371" s="202" t="s">
        <v>21</v>
      </c>
      <c r="N371" s="203" t="s">
        <v>43</v>
      </c>
      <c r="O371" s="42"/>
      <c r="P371" s="204">
        <f>O371*H371</f>
        <v>0</v>
      </c>
      <c r="Q371" s="204">
        <v>0</v>
      </c>
      <c r="R371" s="204">
        <f>Q371*H371</f>
        <v>0</v>
      </c>
      <c r="S371" s="204">
        <v>0</v>
      </c>
      <c r="T371" s="205">
        <f>S371*H371</f>
        <v>0</v>
      </c>
      <c r="AR371" s="24" t="s">
        <v>330</v>
      </c>
      <c r="AT371" s="24" t="s">
        <v>253</v>
      </c>
      <c r="AU371" s="24" t="s">
        <v>94</v>
      </c>
      <c r="AY371" s="24" t="s">
        <v>250</v>
      </c>
      <c r="BE371" s="206">
        <f>IF(N371="základní",J371,0)</f>
        <v>0</v>
      </c>
      <c r="BF371" s="206">
        <f>IF(N371="snížená",J371,0)</f>
        <v>0</v>
      </c>
      <c r="BG371" s="206">
        <f>IF(N371="zákl. přenesená",J371,0)</f>
        <v>0</v>
      </c>
      <c r="BH371" s="206">
        <f>IF(N371="sníž. přenesená",J371,0)</f>
        <v>0</v>
      </c>
      <c r="BI371" s="206">
        <f>IF(N371="nulová",J371,0)</f>
        <v>0</v>
      </c>
      <c r="BJ371" s="24" t="s">
        <v>94</v>
      </c>
      <c r="BK371" s="206">
        <f>ROUND(I371*H371,2)</f>
        <v>0</v>
      </c>
      <c r="BL371" s="24" t="s">
        <v>330</v>
      </c>
      <c r="BM371" s="24" t="s">
        <v>771</v>
      </c>
    </row>
    <row r="372" spans="2:65" s="11" customFormat="1">
      <c r="B372" s="207"/>
      <c r="C372" s="208"/>
      <c r="D372" s="209" t="s">
        <v>260</v>
      </c>
      <c r="E372" s="210" t="s">
        <v>21</v>
      </c>
      <c r="F372" s="211" t="s">
        <v>772</v>
      </c>
      <c r="G372" s="208"/>
      <c r="H372" s="212">
        <v>132.99199999999999</v>
      </c>
      <c r="I372" s="213"/>
      <c r="J372" s="208"/>
      <c r="K372" s="208"/>
      <c r="L372" s="214"/>
      <c r="M372" s="215"/>
      <c r="N372" s="216"/>
      <c r="O372" s="216"/>
      <c r="P372" s="216"/>
      <c r="Q372" s="216"/>
      <c r="R372" s="216"/>
      <c r="S372" s="216"/>
      <c r="T372" s="217"/>
      <c r="AT372" s="218" t="s">
        <v>260</v>
      </c>
      <c r="AU372" s="218" t="s">
        <v>94</v>
      </c>
      <c r="AV372" s="11" t="s">
        <v>94</v>
      </c>
      <c r="AW372" s="11" t="s">
        <v>35</v>
      </c>
      <c r="AX372" s="11" t="s">
        <v>71</v>
      </c>
      <c r="AY372" s="218" t="s">
        <v>250</v>
      </c>
    </row>
    <row r="373" spans="2:65" s="11" customFormat="1">
      <c r="B373" s="207"/>
      <c r="C373" s="208"/>
      <c r="D373" s="209" t="s">
        <v>260</v>
      </c>
      <c r="E373" s="210" t="s">
        <v>21</v>
      </c>
      <c r="F373" s="211" t="s">
        <v>175</v>
      </c>
      <c r="G373" s="208"/>
      <c r="H373" s="212">
        <v>160.4</v>
      </c>
      <c r="I373" s="213"/>
      <c r="J373" s="208"/>
      <c r="K373" s="208"/>
      <c r="L373" s="214"/>
      <c r="M373" s="215"/>
      <c r="N373" s="216"/>
      <c r="O373" s="216"/>
      <c r="P373" s="216"/>
      <c r="Q373" s="216"/>
      <c r="R373" s="216"/>
      <c r="S373" s="216"/>
      <c r="T373" s="217"/>
      <c r="AT373" s="218" t="s">
        <v>260</v>
      </c>
      <c r="AU373" s="218" t="s">
        <v>94</v>
      </c>
      <c r="AV373" s="11" t="s">
        <v>94</v>
      </c>
      <c r="AW373" s="11" t="s">
        <v>35</v>
      </c>
      <c r="AX373" s="11" t="s">
        <v>71</v>
      </c>
      <c r="AY373" s="218" t="s">
        <v>250</v>
      </c>
    </row>
    <row r="374" spans="2:65" s="12" customFormat="1">
      <c r="B374" s="219"/>
      <c r="C374" s="220"/>
      <c r="D374" s="221" t="s">
        <v>260</v>
      </c>
      <c r="E374" s="222" t="s">
        <v>153</v>
      </c>
      <c r="F374" s="223" t="s">
        <v>263</v>
      </c>
      <c r="G374" s="220"/>
      <c r="H374" s="224">
        <v>293.392</v>
      </c>
      <c r="I374" s="225"/>
      <c r="J374" s="220"/>
      <c r="K374" s="220"/>
      <c r="L374" s="226"/>
      <c r="M374" s="227"/>
      <c r="N374" s="228"/>
      <c r="O374" s="228"/>
      <c r="P374" s="228"/>
      <c r="Q374" s="228"/>
      <c r="R374" s="228"/>
      <c r="S374" s="228"/>
      <c r="T374" s="229"/>
      <c r="AT374" s="230" t="s">
        <v>260</v>
      </c>
      <c r="AU374" s="230" t="s">
        <v>94</v>
      </c>
      <c r="AV374" s="12" t="s">
        <v>251</v>
      </c>
      <c r="AW374" s="12" t="s">
        <v>35</v>
      </c>
      <c r="AX374" s="12" t="s">
        <v>79</v>
      </c>
      <c r="AY374" s="230" t="s">
        <v>250</v>
      </c>
    </row>
    <row r="375" spans="2:65" s="1" customFormat="1" ht="22.5" customHeight="1">
      <c r="B375" s="41"/>
      <c r="C375" s="234" t="s">
        <v>773</v>
      </c>
      <c r="D375" s="234" t="s">
        <v>304</v>
      </c>
      <c r="E375" s="235" t="s">
        <v>774</v>
      </c>
      <c r="F375" s="236" t="s">
        <v>775</v>
      </c>
      <c r="G375" s="237" t="s">
        <v>271</v>
      </c>
      <c r="H375" s="238">
        <v>322.73099999999999</v>
      </c>
      <c r="I375" s="239"/>
      <c r="J375" s="240">
        <f>ROUND(I375*H375,2)</f>
        <v>0</v>
      </c>
      <c r="K375" s="236" t="s">
        <v>257</v>
      </c>
      <c r="L375" s="241"/>
      <c r="M375" s="242" t="s">
        <v>21</v>
      </c>
      <c r="N375" s="243" t="s">
        <v>43</v>
      </c>
      <c r="O375" s="42"/>
      <c r="P375" s="204">
        <f>O375*H375</f>
        <v>0</v>
      </c>
      <c r="Q375" s="204">
        <v>1.1E-4</v>
      </c>
      <c r="R375" s="204">
        <f>Q375*H375</f>
        <v>3.5500410000000003E-2</v>
      </c>
      <c r="S375" s="204">
        <v>0</v>
      </c>
      <c r="T375" s="205">
        <f>S375*H375</f>
        <v>0</v>
      </c>
      <c r="AR375" s="24" t="s">
        <v>408</v>
      </c>
      <c r="AT375" s="24" t="s">
        <v>304</v>
      </c>
      <c r="AU375" s="24" t="s">
        <v>94</v>
      </c>
      <c r="AY375" s="24" t="s">
        <v>250</v>
      </c>
      <c r="BE375" s="206">
        <f>IF(N375="základní",J375,0)</f>
        <v>0</v>
      </c>
      <c r="BF375" s="206">
        <f>IF(N375="snížená",J375,0)</f>
        <v>0</v>
      </c>
      <c r="BG375" s="206">
        <f>IF(N375="zákl. přenesená",J375,0)</f>
        <v>0</v>
      </c>
      <c r="BH375" s="206">
        <f>IF(N375="sníž. přenesená",J375,0)</f>
        <v>0</v>
      </c>
      <c r="BI375" s="206">
        <f>IF(N375="nulová",J375,0)</f>
        <v>0</v>
      </c>
      <c r="BJ375" s="24" t="s">
        <v>94</v>
      </c>
      <c r="BK375" s="206">
        <f>ROUND(I375*H375,2)</f>
        <v>0</v>
      </c>
      <c r="BL375" s="24" t="s">
        <v>330</v>
      </c>
      <c r="BM375" s="24" t="s">
        <v>776</v>
      </c>
    </row>
    <row r="376" spans="2:65" s="11" customFormat="1">
      <c r="B376" s="207"/>
      <c r="C376" s="208"/>
      <c r="D376" s="221" t="s">
        <v>260</v>
      </c>
      <c r="E376" s="231" t="s">
        <v>21</v>
      </c>
      <c r="F376" s="232" t="s">
        <v>777</v>
      </c>
      <c r="G376" s="208"/>
      <c r="H376" s="233">
        <v>322.73099999999999</v>
      </c>
      <c r="I376" s="213"/>
      <c r="J376" s="208"/>
      <c r="K376" s="208"/>
      <c r="L376" s="214"/>
      <c r="M376" s="215"/>
      <c r="N376" s="216"/>
      <c r="O376" s="216"/>
      <c r="P376" s="216"/>
      <c r="Q376" s="216"/>
      <c r="R376" s="216"/>
      <c r="S376" s="216"/>
      <c r="T376" s="217"/>
      <c r="AT376" s="218" t="s">
        <v>260</v>
      </c>
      <c r="AU376" s="218" t="s">
        <v>94</v>
      </c>
      <c r="AV376" s="11" t="s">
        <v>94</v>
      </c>
      <c r="AW376" s="11" t="s">
        <v>35</v>
      </c>
      <c r="AX376" s="11" t="s">
        <v>79</v>
      </c>
      <c r="AY376" s="218" t="s">
        <v>250</v>
      </c>
    </row>
    <row r="377" spans="2:65" s="1" customFormat="1" ht="22.5" customHeight="1">
      <c r="B377" s="41"/>
      <c r="C377" s="195" t="s">
        <v>778</v>
      </c>
      <c r="D377" s="195" t="s">
        <v>253</v>
      </c>
      <c r="E377" s="196" t="s">
        <v>779</v>
      </c>
      <c r="F377" s="197" t="s">
        <v>780</v>
      </c>
      <c r="G377" s="198" t="s">
        <v>647</v>
      </c>
      <c r="H377" s="255"/>
      <c r="I377" s="200"/>
      <c r="J377" s="201">
        <f>ROUND(I377*H377,2)</f>
        <v>0</v>
      </c>
      <c r="K377" s="197" t="s">
        <v>257</v>
      </c>
      <c r="L377" s="61"/>
      <c r="M377" s="202" t="s">
        <v>21</v>
      </c>
      <c r="N377" s="203" t="s">
        <v>43</v>
      </c>
      <c r="O377" s="42"/>
      <c r="P377" s="204">
        <f>O377*H377</f>
        <v>0</v>
      </c>
      <c r="Q377" s="204">
        <v>0</v>
      </c>
      <c r="R377" s="204">
        <f>Q377*H377</f>
        <v>0</v>
      </c>
      <c r="S377" s="204">
        <v>0</v>
      </c>
      <c r="T377" s="205">
        <f>S377*H377</f>
        <v>0</v>
      </c>
      <c r="AR377" s="24" t="s">
        <v>330</v>
      </c>
      <c r="AT377" s="24" t="s">
        <v>253</v>
      </c>
      <c r="AU377" s="24" t="s">
        <v>94</v>
      </c>
      <c r="AY377" s="24" t="s">
        <v>250</v>
      </c>
      <c r="BE377" s="206">
        <f>IF(N377="základní",J377,0)</f>
        <v>0</v>
      </c>
      <c r="BF377" s="206">
        <f>IF(N377="snížená",J377,0)</f>
        <v>0</v>
      </c>
      <c r="BG377" s="206">
        <f>IF(N377="zákl. přenesená",J377,0)</f>
        <v>0</v>
      </c>
      <c r="BH377" s="206">
        <f>IF(N377="sníž. přenesená",J377,0)</f>
        <v>0</v>
      </c>
      <c r="BI377" s="206">
        <f>IF(N377="nulová",J377,0)</f>
        <v>0</v>
      </c>
      <c r="BJ377" s="24" t="s">
        <v>94</v>
      </c>
      <c r="BK377" s="206">
        <f>ROUND(I377*H377,2)</f>
        <v>0</v>
      </c>
      <c r="BL377" s="24" t="s">
        <v>330</v>
      </c>
      <c r="BM377" s="24" t="s">
        <v>781</v>
      </c>
    </row>
    <row r="378" spans="2:65" s="10" customFormat="1" ht="29.85" customHeight="1">
      <c r="B378" s="178"/>
      <c r="C378" s="179"/>
      <c r="D378" s="192" t="s">
        <v>70</v>
      </c>
      <c r="E378" s="193" t="s">
        <v>782</v>
      </c>
      <c r="F378" s="193" t="s">
        <v>783</v>
      </c>
      <c r="G378" s="179"/>
      <c r="H378" s="179"/>
      <c r="I378" s="182"/>
      <c r="J378" s="194">
        <f>BK378</f>
        <v>0</v>
      </c>
      <c r="K378" s="179"/>
      <c r="L378" s="184"/>
      <c r="M378" s="185"/>
      <c r="N378" s="186"/>
      <c r="O378" s="186"/>
      <c r="P378" s="187">
        <f>SUM(P379:P393)</f>
        <v>0</v>
      </c>
      <c r="Q378" s="186"/>
      <c r="R378" s="187">
        <f>SUM(R379:R393)</f>
        <v>6.1975000000000002E-2</v>
      </c>
      <c r="S378" s="186"/>
      <c r="T378" s="188">
        <f>SUM(T379:T393)</f>
        <v>0</v>
      </c>
      <c r="AR378" s="189" t="s">
        <v>94</v>
      </c>
      <c r="AT378" s="190" t="s">
        <v>70</v>
      </c>
      <c r="AU378" s="190" t="s">
        <v>79</v>
      </c>
      <c r="AY378" s="189" t="s">
        <v>250</v>
      </c>
      <c r="BK378" s="191">
        <f>SUM(BK379:BK393)</f>
        <v>0</v>
      </c>
    </row>
    <row r="379" spans="2:65" s="1" customFormat="1" ht="22.5" customHeight="1">
      <c r="B379" s="41"/>
      <c r="C379" s="195" t="s">
        <v>784</v>
      </c>
      <c r="D379" s="195" t="s">
        <v>253</v>
      </c>
      <c r="E379" s="196" t="s">
        <v>785</v>
      </c>
      <c r="F379" s="197" t="s">
        <v>786</v>
      </c>
      <c r="G379" s="198" t="s">
        <v>356</v>
      </c>
      <c r="H379" s="199">
        <v>7.5</v>
      </c>
      <c r="I379" s="200"/>
      <c r="J379" s="201">
        <f t="shared" ref="J379:J393" si="0">ROUND(I379*H379,2)</f>
        <v>0</v>
      </c>
      <c r="K379" s="197" t="s">
        <v>21</v>
      </c>
      <c r="L379" s="61"/>
      <c r="M379" s="202" t="s">
        <v>21</v>
      </c>
      <c r="N379" s="203" t="s">
        <v>43</v>
      </c>
      <c r="O379" s="42"/>
      <c r="P379" s="204">
        <f t="shared" ref="P379:P393" si="1">O379*H379</f>
        <v>0</v>
      </c>
      <c r="Q379" s="204">
        <v>3.5E-4</v>
      </c>
      <c r="R379" s="204">
        <f t="shared" ref="R379:R393" si="2">Q379*H379</f>
        <v>2.6250000000000002E-3</v>
      </c>
      <c r="S379" s="204">
        <v>0</v>
      </c>
      <c r="T379" s="205">
        <f t="shared" ref="T379:T393" si="3">S379*H379</f>
        <v>0</v>
      </c>
      <c r="AR379" s="24" t="s">
        <v>330</v>
      </c>
      <c r="AT379" s="24" t="s">
        <v>253</v>
      </c>
      <c r="AU379" s="24" t="s">
        <v>94</v>
      </c>
      <c r="AY379" s="24" t="s">
        <v>250</v>
      </c>
      <c r="BE379" s="206">
        <f t="shared" ref="BE379:BE393" si="4">IF(N379="základní",J379,0)</f>
        <v>0</v>
      </c>
      <c r="BF379" s="206">
        <f t="shared" ref="BF379:BF393" si="5">IF(N379="snížená",J379,0)</f>
        <v>0</v>
      </c>
      <c r="BG379" s="206">
        <f t="shared" ref="BG379:BG393" si="6">IF(N379="zákl. přenesená",J379,0)</f>
        <v>0</v>
      </c>
      <c r="BH379" s="206">
        <f t="shared" ref="BH379:BH393" si="7">IF(N379="sníž. přenesená",J379,0)</f>
        <v>0</v>
      </c>
      <c r="BI379" s="206">
        <f t="shared" ref="BI379:BI393" si="8">IF(N379="nulová",J379,0)</f>
        <v>0</v>
      </c>
      <c r="BJ379" s="24" t="s">
        <v>94</v>
      </c>
      <c r="BK379" s="206">
        <f t="shared" ref="BK379:BK393" si="9">ROUND(I379*H379,2)</f>
        <v>0</v>
      </c>
      <c r="BL379" s="24" t="s">
        <v>330</v>
      </c>
      <c r="BM379" s="24" t="s">
        <v>787</v>
      </c>
    </row>
    <row r="380" spans="2:65" s="1" customFormat="1" ht="22.5" customHeight="1">
      <c r="B380" s="41"/>
      <c r="C380" s="195" t="s">
        <v>788</v>
      </c>
      <c r="D380" s="195" t="s">
        <v>253</v>
      </c>
      <c r="E380" s="196" t="s">
        <v>789</v>
      </c>
      <c r="F380" s="197" t="s">
        <v>790</v>
      </c>
      <c r="G380" s="198" t="s">
        <v>356</v>
      </c>
      <c r="H380" s="199">
        <v>4</v>
      </c>
      <c r="I380" s="200"/>
      <c r="J380" s="201">
        <f t="shared" si="0"/>
        <v>0</v>
      </c>
      <c r="K380" s="197" t="s">
        <v>21</v>
      </c>
      <c r="L380" s="61"/>
      <c r="M380" s="202" t="s">
        <v>21</v>
      </c>
      <c r="N380" s="203" t="s">
        <v>43</v>
      </c>
      <c r="O380" s="42"/>
      <c r="P380" s="204">
        <f t="shared" si="1"/>
        <v>0</v>
      </c>
      <c r="Q380" s="204">
        <v>3.5E-4</v>
      </c>
      <c r="R380" s="204">
        <f t="shared" si="2"/>
        <v>1.4E-3</v>
      </c>
      <c r="S380" s="204">
        <v>0</v>
      </c>
      <c r="T380" s="205">
        <f t="shared" si="3"/>
        <v>0</v>
      </c>
      <c r="AR380" s="24" t="s">
        <v>330</v>
      </c>
      <c r="AT380" s="24" t="s">
        <v>253</v>
      </c>
      <c r="AU380" s="24" t="s">
        <v>94</v>
      </c>
      <c r="AY380" s="24" t="s">
        <v>250</v>
      </c>
      <c r="BE380" s="206">
        <f t="shared" si="4"/>
        <v>0</v>
      </c>
      <c r="BF380" s="206">
        <f t="shared" si="5"/>
        <v>0</v>
      </c>
      <c r="BG380" s="206">
        <f t="shared" si="6"/>
        <v>0</v>
      </c>
      <c r="BH380" s="206">
        <f t="shared" si="7"/>
        <v>0</v>
      </c>
      <c r="BI380" s="206">
        <f t="shared" si="8"/>
        <v>0</v>
      </c>
      <c r="BJ380" s="24" t="s">
        <v>94</v>
      </c>
      <c r="BK380" s="206">
        <f t="shared" si="9"/>
        <v>0</v>
      </c>
      <c r="BL380" s="24" t="s">
        <v>330</v>
      </c>
      <c r="BM380" s="24" t="s">
        <v>791</v>
      </c>
    </row>
    <row r="381" spans="2:65" s="1" customFormat="1" ht="31.5" customHeight="1">
      <c r="B381" s="41"/>
      <c r="C381" s="195" t="s">
        <v>792</v>
      </c>
      <c r="D381" s="195" t="s">
        <v>253</v>
      </c>
      <c r="E381" s="196" t="s">
        <v>793</v>
      </c>
      <c r="F381" s="197" t="s">
        <v>794</v>
      </c>
      <c r="G381" s="198" t="s">
        <v>356</v>
      </c>
      <c r="H381" s="199">
        <v>11</v>
      </c>
      <c r="I381" s="200"/>
      <c r="J381" s="201">
        <f t="shared" si="0"/>
        <v>0</v>
      </c>
      <c r="K381" s="197" t="s">
        <v>21</v>
      </c>
      <c r="L381" s="61"/>
      <c r="M381" s="202" t="s">
        <v>21</v>
      </c>
      <c r="N381" s="203" t="s">
        <v>43</v>
      </c>
      <c r="O381" s="42"/>
      <c r="P381" s="204">
        <f t="shared" si="1"/>
        <v>0</v>
      </c>
      <c r="Q381" s="204">
        <v>1.09E-3</v>
      </c>
      <c r="R381" s="204">
        <f t="shared" si="2"/>
        <v>1.1990000000000001E-2</v>
      </c>
      <c r="S381" s="204">
        <v>0</v>
      </c>
      <c r="T381" s="205">
        <f t="shared" si="3"/>
        <v>0</v>
      </c>
      <c r="AR381" s="24" t="s">
        <v>330</v>
      </c>
      <c r="AT381" s="24" t="s">
        <v>253</v>
      </c>
      <c r="AU381" s="24" t="s">
        <v>94</v>
      </c>
      <c r="AY381" s="24" t="s">
        <v>250</v>
      </c>
      <c r="BE381" s="206">
        <f t="shared" si="4"/>
        <v>0</v>
      </c>
      <c r="BF381" s="206">
        <f t="shared" si="5"/>
        <v>0</v>
      </c>
      <c r="BG381" s="206">
        <f t="shared" si="6"/>
        <v>0</v>
      </c>
      <c r="BH381" s="206">
        <f t="shared" si="7"/>
        <v>0</v>
      </c>
      <c r="BI381" s="206">
        <f t="shared" si="8"/>
        <v>0</v>
      </c>
      <c r="BJ381" s="24" t="s">
        <v>94</v>
      </c>
      <c r="BK381" s="206">
        <f t="shared" si="9"/>
        <v>0</v>
      </c>
      <c r="BL381" s="24" t="s">
        <v>330</v>
      </c>
      <c r="BM381" s="24" t="s">
        <v>795</v>
      </c>
    </row>
    <row r="382" spans="2:65" s="1" customFormat="1" ht="22.5" customHeight="1">
      <c r="B382" s="41"/>
      <c r="C382" s="195" t="s">
        <v>796</v>
      </c>
      <c r="D382" s="195" t="s">
        <v>253</v>
      </c>
      <c r="E382" s="196" t="s">
        <v>797</v>
      </c>
      <c r="F382" s="197" t="s">
        <v>798</v>
      </c>
      <c r="G382" s="198" t="s">
        <v>356</v>
      </c>
      <c r="H382" s="199">
        <v>5.5</v>
      </c>
      <c r="I382" s="200"/>
      <c r="J382" s="201">
        <f t="shared" si="0"/>
        <v>0</v>
      </c>
      <c r="K382" s="197" t="s">
        <v>21</v>
      </c>
      <c r="L382" s="61"/>
      <c r="M382" s="202" t="s">
        <v>21</v>
      </c>
      <c r="N382" s="203" t="s">
        <v>43</v>
      </c>
      <c r="O382" s="42"/>
      <c r="P382" s="204">
        <f t="shared" si="1"/>
        <v>0</v>
      </c>
      <c r="Q382" s="204">
        <v>1.09E-3</v>
      </c>
      <c r="R382" s="204">
        <f t="shared" si="2"/>
        <v>5.9950000000000003E-3</v>
      </c>
      <c r="S382" s="204">
        <v>0</v>
      </c>
      <c r="T382" s="205">
        <f t="shared" si="3"/>
        <v>0</v>
      </c>
      <c r="AR382" s="24" t="s">
        <v>330</v>
      </c>
      <c r="AT382" s="24" t="s">
        <v>253</v>
      </c>
      <c r="AU382" s="24" t="s">
        <v>94</v>
      </c>
      <c r="AY382" s="24" t="s">
        <v>250</v>
      </c>
      <c r="BE382" s="206">
        <f t="shared" si="4"/>
        <v>0</v>
      </c>
      <c r="BF382" s="206">
        <f t="shared" si="5"/>
        <v>0</v>
      </c>
      <c r="BG382" s="206">
        <f t="shared" si="6"/>
        <v>0</v>
      </c>
      <c r="BH382" s="206">
        <f t="shared" si="7"/>
        <v>0</v>
      </c>
      <c r="BI382" s="206">
        <f t="shared" si="8"/>
        <v>0</v>
      </c>
      <c r="BJ382" s="24" t="s">
        <v>94</v>
      </c>
      <c r="BK382" s="206">
        <f t="shared" si="9"/>
        <v>0</v>
      </c>
      <c r="BL382" s="24" t="s">
        <v>330</v>
      </c>
      <c r="BM382" s="24" t="s">
        <v>799</v>
      </c>
    </row>
    <row r="383" spans="2:65" s="1" customFormat="1" ht="22.5" customHeight="1">
      <c r="B383" s="41"/>
      <c r="C383" s="195" t="s">
        <v>800</v>
      </c>
      <c r="D383" s="195" t="s">
        <v>253</v>
      </c>
      <c r="E383" s="196" t="s">
        <v>801</v>
      </c>
      <c r="F383" s="197" t="s">
        <v>802</v>
      </c>
      <c r="G383" s="198" t="s">
        <v>356</v>
      </c>
      <c r="H383" s="199">
        <v>21</v>
      </c>
      <c r="I383" s="200"/>
      <c r="J383" s="201">
        <f t="shared" si="0"/>
        <v>0</v>
      </c>
      <c r="K383" s="197" t="s">
        <v>21</v>
      </c>
      <c r="L383" s="61"/>
      <c r="M383" s="202" t="s">
        <v>21</v>
      </c>
      <c r="N383" s="203" t="s">
        <v>43</v>
      </c>
      <c r="O383" s="42"/>
      <c r="P383" s="204">
        <f t="shared" si="1"/>
        <v>0</v>
      </c>
      <c r="Q383" s="204">
        <v>1.09E-3</v>
      </c>
      <c r="R383" s="204">
        <f t="shared" si="2"/>
        <v>2.2890000000000001E-2</v>
      </c>
      <c r="S383" s="204">
        <v>0</v>
      </c>
      <c r="T383" s="205">
        <f t="shared" si="3"/>
        <v>0</v>
      </c>
      <c r="AR383" s="24" t="s">
        <v>330</v>
      </c>
      <c r="AT383" s="24" t="s">
        <v>253</v>
      </c>
      <c r="AU383" s="24" t="s">
        <v>94</v>
      </c>
      <c r="AY383" s="24" t="s">
        <v>250</v>
      </c>
      <c r="BE383" s="206">
        <f t="shared" si="4"/>
        <v>0</v>
      </c>
      <c r="BF383" s="206">
        <f t="shared" si="5"/>
        <v>0</v>
      </c>
      <c r="BG383" s="206">
        <f t="shared" si="6"/>
        <v>0</v>
      </c>
      <c r="BH383" s="206">
        <f t="shared" si="7"/>
        <v>0</v>
      </c>
      <c r="BI383" s="206">
        <f t="shared" si="8"/>
        <v>0</v>
      </c>
      <c r="BJ383" s="24" t="s">
        <v>94</v>
      </c>
      <c r="BK383" s="206">
        <f t="shared" si="9"/>
        <v>0</v>
      </c>
      <c r="BL383" s="24" t="s">
        <v>330</v>
      </c>
      <c r="BM383" s="24" t="s">
        <v>803</v>
      </c>
    </row>
    <row r="384" spans="2:65" s="1" customFormat="1" ht="22.5" customHeight="1">
      <c r="B384" s="41"/>
      <c r="C384" s="195" t="s">
        <v>804</v>
      </c>
      <c r="D384" s="195" t="s">
        <v>253</v>
      </c>
      <c r="E384" s="196" t="s">
        <v>805</v>
      </c>
      <c r="F384" s="197" t="s">
        <v>806</v>
      </c>
      <c r="G384" s="198" t="s">
        <v>356</v>
      </c>
      <c r="H384" s="199">
        <v>1.5</v>
      </c>
      <c r="I384" s="200"/>
      <c r="J384" s="201">
        <f t="shared" si="0"/>
        <v>0</v>
      </c>
      <c r="K384" s="197" t="s">
        <v>21</v>
      </c>
      <c r="L384" s="61"/>
      <c r="M384" s="202" t="s">
        <v>21</v>
      </c>
      <c r="N384" s="203" t="s">
        <v>43</v>
      </c>
      <c r="O384" s="42"/>
      <c r="P384" s="204">
        <f t="shared" si="1"/>
        <v>0</v>
      </c>
      <c r="Q384" s="204">
        <v>1.09E-3</v>
      </c>
      <c r="R384" s="204">
        <f t="shared" si="2"/>
        <v>1.6350000000000002E-3</v>
      </c>
      <c r="S384" s="204">
        <v>0</v>
      </c>
      <c r="T384" s="205">
        <f t="shared" si="3"/>
        <v>0</v>
      </c>
      <c r="AR384" s="24" t="s">
        <v>330</v>
      </c>
      <c r="AT384" s="24" t="s">
        <v>253</v>
      </c>
      <c r="AU384" s="24" t="s">
        <v>94</v>
      </c>
      <c r="AY384" s="24" t="s">
        <v>250</v>
      </c>
      <c r="BE384" s="206">
        <f t="shared" si="4"/>
        <v>0</v>
      </c>
      <c r="BF384" s="206">
        <f t="shared" si="5"/>
        <v>0</v>
      </c>
      <c r="BG384" s="206">
        <f t="shared" si="6"/>
        <v>0</v>
      </c>
      <c r="BH384" s="206">
        <f t="shared" si="7"/>
        <v>0</v>
      </c>
      <c r="BI384" s="206">
        <f t="shared" si="8"/>
        <v>0</v>
      </c>
      <c r="BJ384" s="24" t="s">
        <v>94</v>
      </c>
      <c r="BK384" s="206">
        <f t="shared" si="9"/>
        <v>0</v>
      </c>
      <c r="BL384" s="24" t="s">
        <v>330</v>
      </c>
      <c r="BM384" s="24" t="s">
        <v>807</v>
      </c>
    </row>
    <row r="385" spans="2:65" s="1" customFormat="1" ht="22.5" customHeight="1">
      <c r="B385" s="41"/>
      <c r="C385" s="195" t="s">
        <v>808</v>
      </c>
      <c r="D385" s="195" t="s">
        <v>253</v>
      </c>
      <c r="E385" s="196" t="s">
        <v>809</v>
      </c>
      <c r="F385" s="197" t="s">
        <v>810</v>
      </c>
      <c r="G385" s="198" t="s">
        <v>301</v>
      </c>
      <c r="H385" s="199">
        <v>2</v>
      </c>
      <c r="I385" s="200"/>
      <c r="J385" s="201">
        <f t="shared" si="0"/>
        <v>0</v>
      </c>
      <c r="K385" s="197" t="s">
        <v>21</v>
      </c>
      <c r="L385" s="61"/>
      <c r="M385" s="202" t="s">
        <v>21</v>
      </c>
      <c r="N385" s="203" t="s">
        <v>43</v>
      </c>
      <c r="O385" s="42"/>
      <c r="P385" s="204">
        <f t="shared" si="1"/>
        <v>0</v>
      </c>
      <c r="Q385" s="204">
        <v>2.2000000000000001E-4</v>
      </c>
      <c r="R385" s="204">
        <f t="shared" si="2"/>
        <v>4.4000000000000002E-4</v>
      </c>
      <c r="S385" s="204">
        <v>0</v>
      </c>
      <c r="T385" s="205">
        <f t="shared" si="3"/>
        <v>0</v>
      </c>
      <c r="AR385" s="24" t="s">
        <v>330</v>
      </c>
      <c r="AT385" s="24" t="s">
        <v>253</v>
      </c>
      <c r="AU385" s="24" t="s">
        <v>94</v>
      </c>
      <c r="AY385" s="24" t="s">
        <v>250</v>
      </c>
      <c r="BE385" s="206">
        <f t="shared" si="4"/>
        <v>0</v>
      </c>
      <c r="BF385" s="206">
        <f t="shared" si="5"/>
        <v>0</v>
      </c>
      <c r="BG385" s="206">
        <f t="shared" si="6"/>
        <v>0</v>
      </c>
      <c r="BH385" s="206">
        <f t="shared" si="7"/>
        <v>0</v>
      </c>
      <c r="BI385" s="206">
        <f t="shared" si="8"/>
        <v>0</v>
      </c>
      <c r="BJ385" s="24" t="s">
        <v>94</v>
      </c>
      <c r="BK385" s="206">
        <f t="shared" si="9"/>
        <v>0</v>
      </c>
      <c r="BL385" s="24" t="s">
        <v>330</v>
      </c>
      <c r="BM385" s="24" t="s">
        <v>811</v>
      </c>
    </row>
    <row r="386" spans="2:65" s="1" customFormat="1" ht="22.5" customHeight="1">
      <c r="B386" s="41"/>
      <c r="C386" s="195" t="s">
        <v>812</v>
      </c>
      <c r="D386" s="195" t="s">
        <v>253</v>
      </c>
      <c r="E386" s="196" t="s">
        <v>813</v>
      </c>
      <c r="F386" s="197" t="s">
        <v>814</v>
      </c>
      <c r="G386" s="198" t="s">
        <v>356</v>
      </c>
      <c r="H386" s="199">
        <v>28.5</v>
      </c>
      <c r="I386" s="200"/>
      <c r="J386" s="201">
        <f t="shared" si="0"/>
        <v>0</v>
      </c>
      <c r="K386" s="197" t="s">
        <v>21</v>
      </c>
      <c r="L386" s="61"/>
      <c r="M386" s="202" t="s">
        <v>21</v>
      </c>
      <c r="N386" s="203" t="s">
        <v>43</v>
      </c>
      <c r="O386" s="42"/>
      <c r="P386" s="204">
        <f t="shared" si="1"/>
        <v>0</v>
      </c>
      <c r="Q386" s="204">
        <v>0</v>
      </c>
      <c r="R386" s="204">
        <f t="shared" si="2"/>
        <v>0</v>
      </c>
      <c r="S386" s="204">
        <v>0</v>
      </c>
      <c r="T386" s="205">
        <f t="shared" si="3"/>
        <v>0</v>
      </c>
      <c r="AR386" s="24" t="s">
        <v>330</v>
      </c>
      <c r="AT386" s="24" t="s">
        <v>253</v>
      </c>
      <c r="AU386" s="24" t="s">
        <v>94</v>
      </c>
      <c r="AY386" s="24" t="s">
        <v>250</v>
      </c>
      <c r="BE386" s="206">
        <f t="shared" si="4"/>
        <v>0</v>
      </c>
      <c r="BF386" s="206">
        <f t="shared" si="5"/>
        <v>0</v>
      </c>
      <c r="BG386" s="206">
        <f t="shared" si="6"/>
        <v>0</v>
      </c>
      <c r="BH386" s="206">
        <f t="shared" si="7"/>
        <v>0</v>
      </c>
      <c r="BI386" s="206">
        <f t="shared" si="8"/>
        <v>0</v>
      </c>
      <c r="BJ386" s="24" t="s">
        <v>94</v>
      </c>
      <c r="BK386" s="206">
        <f t="shared" si="9"/>
        <v>0</v>
      </c>
      <c r="BL386" s="24" t="s">
        <v>330</v>
      </c>
      <c r="BM386" s="24" t="s">
        <v>815</v>
      </c>
    </row>
    <row r="387" spans="2:65" s="1" customFormat="1" ht="22.5" customHeight="1">
      <c r="B387" s="41"/>
      <c r="C387" s="195" t="s">
        <v>816</v>
      </c>
      <c r="D387" s="195" t="s">
        <v>253</v>
      </c>
      <c r="E387" s="196" t="s">
        <v>817</v>
      </c>
      <c r="F387" s="197" t="s">
        <v>818</v>
      </c>
      <c r="G387" s="198" t="s">
        <v>819</v>
      </c>
      <c r="H387" s="199">
        <v>3</v>
      </c>
      <c r="I387" s="200"/>
      <c r="J387" s="201">
        <f t="shared" si="0"/>
        <v>0</v>
      </c>
      <c r="K387" s="197" t="s">
        <v>21</v>
      </c>
      <c r="L387" s="61"/>
      <c r="M387" s="202" t="s">
        <v>21</v>
      </c>
      <c r="N387" s="203" t="s">
        <v>43</v>
      </c>
      <c r="O387" s="42"/>
      <c r="P387" s="204">
        <f t="shared" si="1"/>
        <v>0</v>
      </c>
      <c r="Q387" s="204">
        <v>0</v>
      </c>
      <c r="R387" s="204">
        <f t="shared" si="2"/>
        <v>0</v>
      </c>
      <c r="S387" s="204">
        <v>0</v>
      </c>
      <c r="T387" s="205">
        <f t="shared" si="3"/>
        <v>0</v>
      </c>
      <c r="AR387" s="24" t="s">
        <v>330</v>
      </c>
      <c r="AT387" s="24" t="s">
        <v>253</v>
      </c>
      <c r="AU387" s="24" t="s">
        <v>94</v>
      </c>
      <c r="AY387" s="24" t="s">
        <v>250</v>
      </c>
      <c r="BE387" s="206">
        <f t="shared" si="4"/>
        <v>0</v>
      </c>
      <c r="BF387" s="206">
        <f t="shared" si="5"/>
        <v>0</v>
      </c>
      <c r="BG387" s="206">
        <f t="shared" si="6"/>
        <v>0</v>
      </c>
      <c r="BH387" s="206">
        <f t="shared" si="7"/>
        <v>0</v>
      </c>
      <c r="BI387" s="206">
        <f t="shared" si="8"/>
        <v>0</v>
      </c>
      <c r="BJ387" s="24" t="s">
        <v>94</v>
      </c>
      <c r="BK387" s="206">
        <f t="shared" si="9"/>
        <v>0</v>
      </c>
      <c r="BL387" s="24" t="s">
        <v>330</v>
      </c>
      <c r="BM387" s="24" t="s">
        <v>820</v>
      </c>
    </row>
    <row r="388" spans="2:65" s="1" customFormat="1" ht="22.5" customHeight="1">
      <c r="B388" s="41"/>
      <c r="C388" s="195" t="s">
        <v>821</v>
      </c>
      <c r="D388" s="195" t="s">
        <v>253</v>
      </c>
      <c r="E388" s="196" t="s">
        <v>822</v>
      </c>
      <c r="F388" s="197" t="s">
        <v>823</v>
      </c>
      <c r="G388" s="198" t="s">
        <v>356</v>
      </c>
      <c r="H388" s="199">
        <v>12</v>
      </c>
      <c r="I388" s="200"/>
      <c r="J388" s="201">
        <f t="shared" si="0"/>
        <v>0</v>
      </c>
      <c r="K388" s="197" t="s">
        <v>21</v>
      </c>
      <c r="L388" s="61"/>
      <c r="M388" s="202" t="s">
        <v>21</v>
      </c>
      <c r="N388" s="203" t="s">
        <v>43</v>
      </c>
      <c r="O388" s="42"/>
      <c r="P388" s="204">
        <f t="shared" si="1"/>
        <v>0</v>
      </c>
      <c r="Q388" s="204">
        <v>0</v>
      </c>
      <c r="R388" s="204">
        <f t="shared" si="2"/>
        <v>0</v>
      </c>
      <c r="S388" s="204">
        <v>0</v>
      </c>
      <c r="T388" s="205">
        <f t="shared" si="3"/>
        <v>0</v>
      </c>
      <c r="AR388" s="24" t="s">
        <v>330</v>
      </c>
      <c r="AT388" s="24" t="s">
        <v>253</v>
      </c>
      <c r="AU388" s="24" t="s">
        <v>94</v>
      </c>
      <c r="AY388" s="24" t="s">
        <v>250</v>
      </c>
      <c r="BE388" s="206">
        <f t="shared" si="4"/>
        <v>0</v>
      </c>
      <c r="BF388" s="206">
        <f t="shared" si="5"/>
        <v>0</v>
      </c>
      <c r="BG388" s="206">
        <f t="shared" si="6"/>
        <v>0</v>
      </c>
      <c r="BH388" s="206">
        <f t="shared" si="7"/>
        <v>0</v>
      </c>
      <c r="BI388" s="206">
        <f t="shared" si="8"/>
        <v>0</v>
      </c>
      <c r="BJ388" s="24" t="s">
        <v>94</v>
      </c>
      <c r="BK388" s="206">
        <f t="shared" si="9"/>
        <v>0</v>
      </c>
      <c r="BL388" s="24" t="s">
        <v>330</v>
      </c>
      <c r="BM388" s="24" t="s">
        <v>824</v>
      </c>
    </row>
    <row r="389" spans="2:65" s="1" customFormat="1" ht="22.5" customHeight="1">
      <c r="B389" s="41"/>
      <c r="C389" s="195" t="s">
        <v>825</v>
      </c>
      <c r="D389" s="195" t="s">
        <v>253</v>
      </c>
      <c r="E389" s="196" t="s">
        <v>826</v>
      </c>
      <c r="F389" s="197" t="s">
        <v>827</v>
      </c>
      <c r="G389" s="198" t="s">
        <v>819</v>
      </c>
      <c r="H389" s="199">
        <v>3</v>
      </c>
      <c r="I389" s="200"/>
      <c r="J389" s="201">
        <f t="shared" si="0"/>
        <v>0</v>
      </c>
      <c r="K389" s="197" t="s">
        <v>21</v>
      </c>
      <c r="L389" s="61"/>
      <c r="M389" s="202" t="s">
        <v>21</v>
      </c>
      <c r="N389" s="203" t="s">
        <v>43</v>
      </c>
      <c r="O389" s="42"/>
      <c r="P389" s="204">
        <f t="shared" si="1"/>
        <v>0</v>
      </c>
      <c r="Q389" s="204">
        <v>0</v>
      </c>
      <c r="R389" s="204">
        <f t="shared" si="2"/>
        <v>0</v>
      </c>
      <c r="S389" s="204">
        <v>0</v>
      </c>
      <c r="T389" s="205">
        <f t="shared" si="3"/>
        <v>0</v>
      </c>
      <c r="AR389" s="24" t="s">
        <v>330</v>
      </c>
      <c r="AT389" s="24" t="s">
        <v>253</v>
      </c>
      <c r="AU389" s="24" t="s">
        <v>94</v>
      </c>
      <c r="AY389" s="24" t="s">
        <v>250</v>
      </c>
      <c r="BE389" s="206">
        <f t="shared" si="4"/>
        <v>0</v>
      </c>
      <c r="BF389" s="206">
        <f t="shared" si="5"/>
        <v>0</v>
      </c>
      <c r="BG389" s="206">
        <f t="shared" si="6"/>
        <v>0</v>
      </c>
      <c r="BH389" s="206">
        <f t="shared" si="7"/>
        <v>0</v>
      </c>
      <c r="BI389" s="206">
        <f t="shared" si="8"/>
        <v>0</v>
      </c>
      <c r="BJ389" s="24" t="s">
        <v>94</v>
      </c>
      <c r="BK389" s="206">
        <f t="shared" si="9"/>
        <v>0</v>
      </c>
      <c r="BL389" s="24" t="s">
        <v>330</v>
      </c>
      <c r="BM389" s="24" t="s">
        <v>828</v>
      </c>
    </row>
    <row r="390" spans="2:65" s="1" customFormat="1" ht="22.5" customHeight="1">
      <c r="B390" s="41"/>
      <c r="C390" s="195" t="s">
        <v>829</v>
      </c>
      <c r="D390" s="195" t="s">
        <v>253</v>
      </c>
      <c r="E390" s="196" t="s">
        <v>830</v>
      </c>
      <c r="F390" s="197" t="s">
        <v>831</v>
      </c>
      <c r="G390" s="198" t="s">
        <v>832</v>
      </c>
      <c r="H390" s="199">
        <v>1</v>
      </c>
      <c r="I390" s="200"/>
      <c r="J390" s="201">
        <f t="shared" si="0"/>
        <v>0</v>
      </c>
      <c r="K390" s="197" t="s">
        <v>21</v>
      </c>
      <c r="L390" s="61"/>
      <c r="M390" s="202" t="s">
        <v>21</v>
      </c>
      <c r="N390" s="203" t="s">
        <v>43</v>
      </c>
      <c r="O390" s="42"/>
      <c r="P390" s="204">
        <f t="shared" si="1"/>
        <v>0</v>
      </c>
      <c r="Q390" s="204">
        <v>1.4999999999999999E-2</v>
      </c>
      <c r="R390" s="204">
        <f t="shared" si="2"/>
        <v>1.4999999999999999E-2</v>
      </c>
      <c r="S390" s="204">
        <v>0</v>
      </c>
      <c r="T390" s="205">
        <f t="shared" si="3"/>
        <v>0</v>
      </c>
      <c r="AR390" s="24" t="s">
        <v>330</v>
      </c>
      <c r="AT390" s="24" t="s">
        <v>253</v>
      </c>
      <c r="AU390" s="24" t="s">
        <v>94</v>
      </c>
      <c r="AY390" s="24" t="s">
        <v>250</v>
      </c>
      <c r="BE390" s="206">
        <f t="shared" si="4"/>
        <v>0</v>
      </c>
      <c r="BF390" s="206">
        <f t="shared" si="5"/>
        <v>0</v>
      </c>
      <c r="BG390" s="206">
        <f t="shared" si="6"/>
        <v>0</v>
      </c>
      <c r="BH390" s="206">
        <f t="shared" si="7"/>
        <v>0</v>
      </c>
      <c r="BI390" s="206">
        <f t="shared" si="8"/>
        <v>0</v>
      </c>
      <c r="BJ390" s="24" t="s">
        <v>94</v>
      </c>
      <c r="BK390" s="206">
        <f t="shared" si="9"/>
        <v>0</v>
      </c>
      <c r="BL390" s="24" t="s">
        <v>330</v>
      </c>
      <c r="BM390" s="24" t="s">
        <v>833</v>
      </c>
    </row>
    <row r="391" spans="2:65" s="1" customFormat="1" ht="31.5" customHeight="1">
      <c r="B391" s="41"/>
      <c r="C391" s="195" t="s">
        <v>834</v>
      </c>
      <c r="D391" s="195" t="s">
        <v>253</v>
      </c>
      <c r="E391" s="196" t="s">
        <v>835</v>
      </c>
      <c r="F391" s="197" t="s">
        <v>836</v>
      </c>
      <c r="G391" s="198" t="s">
        <v>837</v>
      </c>
      <c r="H391" s="199">
        <v>2</v>
      </c>
      <c r="I391" s="200"/>
      <c r="J391" s="201">
        <f t="shared" si="0"/>
        <v>0</v>
      </c>
      <c r="K391" s="197" t="s">
        <v>21</v>
      </c>
      <c r="L391" s="61"/>
      <c r="M391" s="202" t="s">
        <v>21</v>
      </c>
      <c r="N391" s="203" t="s">
        <v>43</v>
      </c>
      <c r="O391" s="42"/>
      <c r="P391" s="204">
        <f t="shared" si="1"/>
        <v>0</v>
      </c>
      <c r="Q391" s="204">
        <v>0</v>
      </c>
      <c r="R391" s="204">
        <f t="shared" si="2"/>
        <v>0</v>
      </c>
      <c r="S391" s="204">
        <v>0</v>
      </c>
      <c r="T391" s="205">
        <f t="shared" si="3"/>
        <v>0</v>
      </c>
      <c r="AR391" s="24" t="s">
        <v>330</v>
      </c>
      <c r="AT391" s="24" t="s">
        <v>253</v>
      </c>
      <c r="AU391" s="24" t="s">
        <v>94</v>
      </c>
      <c r="AY391" s="24" t="s">
        <v>250</v>
      </c>
      <c r="BE391" s="206">
        <f t="shared" si="4"/>
        <v>0</v>
      </c>
      <c r="BF391" s="206">
        <f t="shared" si="5"/>
        <v>0</v>
      </c>
      <c r="BG391" s="206">
        <f t="shared" si="6"/>
        <v>0</v>
      </c>
      <c r="BH391" s="206">
        <f t="shared" si="7"/>
        <v>0</v>
      </c>
      <c r="BI391" s="206">
        <f t="shared" si="8"/>
        <v>0</v>
      </c>
      <c r="BJ391" s="24" t="s">
        <v>94</v>
      </c>
      <c r="BK391" s="206">
        <f t="shared" si="9"/>
        <v>0</v>
      </c>
      <c r="BL391" s="24" t="s">
        <v>330</v>
      </c>
      <c r="BM391" s="24" t="s">
        <v>838</v>
      </c>
    </row>
    <row r="392" spans="2:65" s="1" customFormat="1" ht="22.5" customHeight="1">
      <c r="B392" s="41"/>
      <c r="C392" s="195" t="s">
        <v>839</v>
      </c>
      <c r="D392" s="195" t="s">
        <v>253</v>
      </c>
      <c r="E392" s="196" t="s">
        <v>840</v>
      </c>
      <c r="F392" s="197" t="s">
        <v>841</v>
      </c>
      <c r="G392" s="198" t="s">
        <v>837</v>
      </c>
      <c r="H392" s="199">
        <v>2</v>
      </c>
      <c r="I392" s="200"/>
      <c r="J392" s="201">
        <f t="shared" si="0"/>
        <v>0</v>
      </c>
      <c r="K392" s="197" t="s">
        <v>21</v>
      </c>
      <c r="L392" s="61"/>
      <c r="M392" s="202" t="s">
        <v>21</v>
      </c>
      <c r="N392" s="203" t="s">
        <v>43</v>
      </c>
      <c r="O392" s="42"/>
      <c r="P392" s="204">
        <f t="shared" si="1"/>
        <v>0</v>
      </c>
      <c r="Q392" s="204">
        <v>0</v>
      </c>
      <c r="R392" s="204">
        <f t="shared" si="2"/>
        <v>0</v>
      </c>
      <c r="S392" s="204">
        <v>0</v>
      </c>
      <c r="T392" s="205">
        <f t="shared" si="3"/>
        <v>0</v>
      </c>
      <c r="AR392" s="24" t="s">
        <v>330</v>
      </c>
      <c r="AT392" s="24" t="s">
        <v>253</v>
      </c>
      <c r="AU392" s="24" t="s">
        <v>94</v>
      </c>
      <c r="AY392" s="24" t="s">
        <v>250</v>
      </c>
      <c r="BE392" s="206">
        <f t="shared" si="4"/>
        <v>0</v>
      </c>
      <c r="BF392" s="206">
        <f t="shared" si="5"/>
        <v>0</v>
      </c>
      <c r="BG392" s="206">
        <f t="shared" si="6"/>
        <v>0</v>
      </c>
      <c r="BH392" s="206">
        <f t="shared" si="7"/>
        <v>0</v>
      </c>
      <c r="BI392" s="206">
        <f t="shared" si="8"/>
        <v>0</v>
      </c>
      <c r="BJ392" s="24" t="s">
        <v>94</v>
      </c>
      <c r="BK392" s="206">
        <f t="shared" si="9"/>
        <v>0</v>
      </c>
      <c r="BL392" s="24" t="s">
        <v>330</v>
      </c>
      <c r="BM392" s="24" t="s">
        <v>842</v>
      </c>
    </row>
    <row r="393" spans="2:65" s="1" customFormat="1" ht="22.5" customHeight="1">
      <c r="B393" s="41"/>
      <c r="C393" s="195" t="s">
        <v>843</v>
      </c>
      <c r="D393" s="195" t="s">
        <v>253</v>
      </c>
      <c r="E393" s="196" t="s">
        <v>844</v>
      </c>
      <c r="F393" s="197" t="s">
        <v>845</v>
      </c>
      <c r="G393" s="198" t="s">
        <v>266</v>
      </c>
      <c r="H393" s="199">
        <v>6.6000000000000003E-2</v>
      </c>
      <c r="I393" s="200"/>
      <c r="J393" s="201">
        <f t="shared" si="0"/>
        <v>0</v>
      </c>
      <c r="K393" s="197" t="s">
        <v>21</v>
      </c>
      <c r="L393" s="61"/>
      <c r="M393" s="202" t="s">
        <v>21</v>
      </c>
      <c r="N393" s="203" t="s">
        <v>43</v>
      </c>
      <c r="O393" s="42"/>
      <c r="P393" s="204">
        <f t="shared" si="1"/>
        <v>0</v>
      </c>
      <c r="Q393" s="204">
        <v>0</v>
      </c>
      <c r="R393" s="204">
        <f t="shared" si="2"/>
        <v>0</v>
      </c>
      <c r="S393" s="204">
        <v>0</v>
      </c>
      <c r="T393" s="205">
        <f t="shared" si="3"/>
        <v>0</v>
      </c>
      <c r="AR393" s="24" t="s">
        <v>330</v>
      </c>
      <c r="AT393" s="24" t="s">
        <v>253</v>
      </c>
      <c r="AU393" s="24" t="s">
        <v>94</v>
      </c>
      <c r="AY393" s="24" t="s">
        <v>250</v>
      </c>
      <c r="BE393" s="206">
        <f t="shared" si="4"/>
        <v>0</v>
      </c>
      <c r="BF393" s="206">
        <f t="shared" si="5"/>
        <v>0</v>
      </c>
      <c r="BG393" s="206">
        <f t="shared" si="6"/>
        <v>0</v>
      </c>
      <c r="BH393" s="206">
        <f t="shared" si="7"/>
        <v>0</v>
      </c>
      <c r="BI393" s="206">
        <f t="shared" si="8"/>
        <v>0</v>
      </c>
      <c r="BJ393" s="24" t="s">
        <v>94</v>
      </c>
      <c r="BK393" s="206">
        <f t="shared" si="9"/>
        <v>0</v>
      </c>
      <c r="BL393" s="24" t="s">
        <v>330</v>
      </c>
      <c r="BM393" s="24" t="s">
        <v>846</v>
      </c>
    </row>
    <row r="394" spans="2:65" s="10" customFormat="1" ht="29.85" customHeight="1">
      <c r="B394" s="178"/>
      <c r="C394" s="179"/>
      <c r="D394" s="192" t="s">
        <v>70</v>
      </c>
      <c r="E394" s="193" t="s">
        <v>847</v>
      </c>
      <c r="F394" s="193" t="s">
        <v>848</v>
      </c>
      <c r="G394" s="179"/>
      <c r="H394" s="179"/>
      <c r="I394" s="182"/>
      <c r="J394" s="194">
        <f>BK394</f>
        <v>0</v>
      </c>
      <c r="K394" s="179"/>
      <c r="L394" s="184"/>
      <c r="M394" s="185"/>
      <c r="N394" s="186"/>
      <c r="O394" s="186"/>
      <c r="P394" s="187">
        <f>SUM(P395:P407)</f>
        <v>0</v>
      </c>
      <c r="Q394" s="186"/>
      <c r="R394" s="187">
        <f>SUM(R395:R407)</f>
        <v>4.9270000000000008E-2</v>
      </c>
      <c r="S394" s="186"/>
      <c r="T394" s="188">
        <f>SUM(T395:T407)</f>
        <v>0</v>
      </c>
      <c r="AR394" s="189" t="s">
        <v>94</v>
      </c>
      <c r="AT394" s="190" t="s">
        <v>70</v>
      </c>
      <c r="AU394" s="190" t="s">
        <v>79</v>
      </c>
      <c r="AY394" s="189" t="s">
        <v>250</v>
      </c>
      <c r="BK394" s="191">
        <f>SUM(BK395:BK407)</f>
        <v>0</v>
      </c>
    </row>
    <row r="395" spans="2:65" s="1" customFormat="1" ht="31.5" customHeight="1">
      <c r="B395" s="41"/>
      <c r="C395" s="195" t="s">
        <v>849</v>
      </c>
      <c r="D395" s="195" t="s">
        <v>253</v>
      </c>
      <c r="E395" s="196" t="s">
        <v>850</v>
      </c>
      <c r="F395" s="197" t="s">
        <v>851</v>
      </c>
      <c r="G395" s="198" t="s">
        <v>356</v>
      </c>
      <c r="H395" s="199">
        <v>11</v>
      </c>
      <c r="I395" s="200"/>
      <c r="J395" s="201">
        <f t="shared" ref="J395:J407" si="10">ROUND(I395*H395,2)</f>
        <v>0</v>
      </c>
      <c r="K395" s="197" t="s">
        <v>21</v>
      </c>
      <c r="L395" s="61"/>
      <c r="M395" s="202" t="s">
        <v>21</v>
      </c>
      <c r="N395" s="203" t="s">
        <v>43</v>
      </c>
      <c r="O395" s="42"/>
      <c r="P395" s="204">
        <f t="shared" ref="P395:P407" si="11">O395*H395</f>
        <v>0</v>
      </c>
      <c r="Q395" s="204">
        <v>1.4999999999999999E-4</v>
      </c>
      <c r="R395" s="204">
        <f t="shared" ref="R395:R407" si="12">Q395*H395</f>
        <v>1.6499999999999998E-3</v>
      </c>
      <c r="S395" s="204">
        <v>0</v>
      </c>
      <c r="T395" s="205">
        <f t="shared" ref="T395:T407" si="13">S395*H395</f>
        <v>0</v>
      </c>
      <c r="AR395" s="24" t="s">
        <v>330</v>
      </c>
      <c r="AT395" s="24" t="s">
        <v>253</v>
      </c>
      <c r="AU395" s="24" t="s">
        <v>94</v>
      </c>
      <c r="AY395" s="24" t="s">
        <v>250</v>
      </c>
      <c r="BE395" s="206">
        <f t="shared" ref="BE395:BE407" si="14">IF(N395="základní",J395,0)</f>
        <v>0</v>
      </c>
      <c r="BF395" s="206">
        <f t="shared" ref="BF395:BF407" si="15">IF(N395="snížená",J395,0)</f>
        <v>0</v>
      </c>
      <c r="BG395" s="206">
        <f t="shared" ref="BG395:BG407" si="16">IF(N395="zákl. přenesená",J395,0)</f>
        <v>0</v>
      </c>
      <c r="BH395" s="206">
        <f t="shared" ref="BH395:BH407" si="17">IF(N395="sníž. přenesená",J395,0)</f>
        <v>0</v>
      </c>
      <c r="BI395" s="206">
        <f t="shared" ref="BI395:BI407" si="18">IF(N395="nulová",J395,0)</f>
        <v>0</v>
      </c>
      <c r="BJ395" s="24" t="s">
        <v>94</v>
      </c>
      <c r="BK395" s="206">
        <f t="shared" ref="BK395:BK407" si="19">ROUND(I395*H395,2)</f>
        <v>0</v>
      </c>
      <c r="BL395" s="24" t="s">
        <v>330</v>
      </c>
      <c r="BM395" s="24" t="s">
        <v>852</v>
      </c>
    </row>
    <row r="396" spans="2:65" s="1" customFormat="1" ht="31.5" customHeight="1">
      <c r="B396" s="41"/>
      <c r="C396" s="195" t="s">
        <v>853</v>
      </c>
      <c r="D396" s="195" t="s">
        <v>253</v>
      </c>
      <c r="E396" s="196" t="s">
        <v>854</v>
      </c>
      <c r="F396" s="197" t="s">
        <v>855</v>
      </c>
      <c r="G396" s="198" t="s">
        <v>356</v>
      </c>
      <c r="H396" s="199">
        <v>39</v>
      </c>
      <c r="I396" s="200"/>
      <c r="J396" s="201">
        <f t="shared" si="10"/>
        <v>0</v>
      </c>
      <c r="K396" s="197" t="s">
        <v>21</v>
      </c>
      <c r="L396" s="61"/>
      <c r="M396" s="202" t="s">
        <v>21</v>
      </c>
      <c r="N396" s="203" t="s">
        <v>43</v>
      </c>
      <c r="O396" s="42"/>
      <c r="P396" s="204">
        <f t="shared" si="11"/>
        <v>0</v>
      </c>
      <c r="Q396" s="204">
        <v>2.2000000000000001E-4</v>
      </c>
      <c r="R396" s="204">
        <f t="shared" si="12"/>
        <v>8.5800000000000008E-3</v>
      </c>
      <c r="S396" s="204">
        <v>0</v>
      </c>
      <c r="T396" s="205">
        <f t="shared" si="13"/>
        <v>0</v>
      </c>
      <c r="AR396" s="24" t="s">
        <v>330</v>
      </c>
      <c r="AT396" s="24" t="s">
        <v>253</v>
      </c>
      <c r="AU396" s="24" t="s">
        <v>94</v>
      </c>
      <c r="AY396" s="24" t="s">
        <v>250</v>
      </c>
      <c r="BE396" s="206">
        <f t="shared" si="14"/>
        <v>0</v>
      </c>
      <c r="BF396" s="206">
        <f t="shared" si="15"/>
        <v>0</v>
      </c>
      <c r="BG396" s="206">
        <f t="shared" si="16"/>
        <v>0</v>
      </c>
      <c r="BH396" s="206">
        <f t="shared" si="17"/>
        <v>0</v>
      </c>
      <c r="BI396" s="206">
        <f t="shared" si="18"/>
        <v>0</v>
      </c>
      <c r="BJ396" s="24" t="s">
        <v>94</v>
      </c>
      <c r="BK396" s="206">
        <f t="shared" si="19"/>
        <v>0</v>
      </c>
      <c r="BL396" s="24" t="s">
        <v>330</v>
      </c>
      <c r="BM396" s="24" t="s">
        <v>856</v>
      </c>
    </row>
    <row r="397" spans="2:65" s="1" customFormat="1" ht="31.5" customHeight="1">
      <c r="B397" s="41"/>
      <c r="C397" s="195" t="s">
        <v>857</v>
      </c>
      <c r="D397" s="195" t="s">
        <v>253</v>
      </c>
      <c r="E397" s="196" t="s">
        <v>858</v>
      </c>
      <c r="F397" s="197" t="s">
        <v>859</v>
      </c>
      <c r="G397" s="198" t="s">
        <v>356</v>
      </c>
      <c r="H397" s="199">
        <v>12</v>
      </c>
      <c r="I397" s="200"/>
      <c r="J397" s="201">
        <f t="shared" si="10"/>
        <v>0</v>
      </c>
      <c r="K397" s="197" t="s">
        <v>21</v>
      </c>
      <c r="L397" s="61"/>
      <c r="M397" s="202" t="s">
        <v>21</v>
      </c>
      <c r="N397" s="203" t="s">
        <v>43</v>
      </c>
      <c r="O397" s="42"/>
      <c r="P397" s="204">
        <f t="shared" si="11"/>
        <v>0</v>
      </c>
      <c r="Q397" s="204">
        <v>2.9999999999999997E-4</v>
      </c>
      <c r="R397" s="204">
        <f t="shared" si="12"/>
        <v>3.5999999999999999E-3</v>
      </c>
      <c r="S397" s="204">
        <v>0</v>
      </c>
      <c r="T397" s="205">
        <f t="shared" si="13"/>
        <v>0</v>
      </c>
      <c r="AR397" s="24" t="s">
        <v>330</v>
      </c>
      <c r="AT397" s="24" t="s">
        <v>253</v>
      </c>
      <c r="AU397" s="24" t="s">
        <v>94</v>
      </c>
      <c r="AY397" s="24" t="s">
        <v>250</v>
      </c>
      <c r="BE397" s="206">
        <f t="shared" si="14"/>
        <v>0</v>
      </c>
      <c r="BF397" s="206">
        <f t="shared" si="15"/>
        <v>0</v>
      </c>
      <c r="BG397" s="206">
        <f t="shared" si="16"/>
        <v>0</v>
      </c>
      <c r="BH397" s="206">
        <f t="shared" si="17"/>
        <v>0</v>
      </c>
      <c r="BI397" s="206">
        <f t="shared" si="18"/>
        <v>0</v>
      </c>
      <c r="BJ397" s="24" t="s">
        <v>94</v>
      </c>
      <c r="BK397" s="206">
        <f t="shared" si="19"/>
        <v>0</v>
      </c>
      <c r="BL397" s="24" t="s">
        <v>330</v>
      </c>
      <c r="BM397" s="24" t="s">
        <v>860</v>
      </c>
    </row>
    <row r="398" spans="2:65" s="1" customFormat="1" ht="31.5" customHeight="1">
      <c r="B398" s="41"/>
      <c r="C398" s="195" t="s">
        <v>861</v>
      </c>
      <c r="D398" s="195" t="s">
        <v>253</v>
      </c>
      <c r="E398" s="196" t="s">
        <v>862</v>
      </c>
      <c r="F398" s="197" t="s">
        <v>863</v>
      </c>
      <c r="G398" s="198" t="s">
        <v>356</v>
      </c>
      <c r="H398" s="199">
        <v>50</v>
      </c>
      <c r="I398" s="200"/>
      <c r="J398" s="201">
        <f t="shared" si="10"/>
        <v>0</v>
      </c>
      <c r="K398" s="197" t="s">
        <v>21</v>
      </c>
      <c r="L398" s="61"/>
      <c r="M398" s="202" t="s">
        <v>21</v>
      </c>
      <c r="N398" s="203" t="s">
        <v>43</v>
      </c>
      <c r="O398" s="42"/>
      <c r="P398" s="204">
        <f t="shared" si="11"/>
        <v>0</v>
      </c>
      <c r="Q398" s="204">
        <v>6.9999999999999994E-5</v>
      </c>
      <c r="R398" s="204">
        <f t="shared" si="12"/>
        <v>3.4999999999999996E-3</v>
      </c>
      <c r="S398" s="204">
        <v>0</v>
      </c>
      <c r="T398" s="205">
        <f t="shared" si="13"/>
        <v>0</v>
      </c>
      <c r="AR398" s="24" t="s">
        <v>330</v>
      </c>
      <c r="AT398" s="24" t="s">
        <v>253</v>
      </c>
      <c r="AU398" s="24" t="s">
        <v>94</v>
      </c>
      <c r="AY398" s="24" t="s">
        <v>250</v>
      </c>
      <c r="BE398" s="206">
        <f t="shared" si="14"/>
        <v>0</v>
      </c>
      <c r="BF398" s="206">
        <f t="shared" si="15"/>
        <v>0</v>
      </c>
      <c r="BG398" s="206">
        <f t="shared" si="16"/>
        <v>0</v>
      </c>
      <c r="BH398" s="206">
        <f t="shared" si="17"/>
        <v>0</v>
      </c>
      <c r="BI398" s="206">
        <f t="shared" si="18"/>
        <v>0</v>
      </c>
      <c r="BJ398" s="24" t="s">
        <v>94</v>
      </c>
      <c r="BK398" s="206">
        <f t="shared" si="19"/>
        <v>0</v>
      </c>
      <c r="BL398" s="24" t="s">
        <v>330</v>
      </c>
      <c r="BM398" s="24" t="s">
        <v>864</v>
      </c>
    </row>
    <row r="399" spans="2:65" s="1" customFormat="1" ht="31.5" customHeight="1">
      <c r="B399" s="41"/>
      <c r="C399" s="195" t="s">
        <v>865</v>
      </c>
      <c r="D399" s="195" t="s">
        <v>253</v>
      </c>
      <c r="E399" s="196" t="s">
        <v>866</v>
      </c>
      <c r="F399" s="197" t="s">
        <v>867</v>
      </c>
      <c r="G399" s="198" t="s">
        <v>356</v>
      </c>
      <c r="H399" s="199">
        <v>12</v>
      </c>
      <c r="I399" s="200"/>
      <c r="J399" s="201">
        <f t="shared" si="10"/>
        <v>0</v>
      </c>
      <c r="K399" s="197" t="s">
        <v>21</v>
      </c>
      <c r="L399" s="61"/>
      <c r="M399" s="202" t="s">
        <v>21</v>
      </c>
      <c r="N399" s="203" t="s">
        <v>43</v>
      </c>
      <c r="O399" s="42"/>
      <c r="P399" s="204">
        <f t="shared" si="11"/>
        <v>0</v>
      </c>
      <c r="Q399" s="204">
        <v>9.0000000000000006E-5</v>
      </c>
      <c r="R399" s="204">
        <f t="shared" si="12"/>
        <v>1.08E-3</v>
      </c>
      <c r="S399" s="204">
        <v>0</v>
      </c>
      <c r="T399" s="205">
        <f t="shared" si="13"/>
        <v>0</v>
      </c>
      <c r="AR399" s="24" t="s">
        <v>330</v>
      </c>
      <c r="AT399" s="24" t="s">
        <v>253</v>
      </c>
      <c r="AU399" s="24" t="s">
        <v>94</v>
      </c>
      <c r="AY399" s="24" t="s">
        <v>250</v>
      </c>
      <c r="BE399" s="206">
        <f t="shared" si="14"/>
        <v>0</v>
      </c>
      <c r="BF399" s="206">
        <f t="shared" si="15"/>
        <v>0</v>
      </c>
      <c r="BG399" s="206">
        <f t="shared" si="16"/>
        <v>0</v>
      </c>
      <c r="BH399" s="206">
        <f t="shared" si="17"/>
        <v>0</v>
      </c>
      <c r="BI399" s="206">
        <f t="shared" si="18"/>
        <v>0</v>
      </c>
      <c r="BJ399" s="24" t="s">
        <v>94</v>
      </c>
      <c r="BK399" s="206">
        <f t="shared" si="19"/>
        <v>0</v>
      </c>
      <c r="BL399" s="24" t="s">
        <v>330</v>
      </c>
      <c r="BM399" s="24" t="s">
        <v>868</v>
      </c>
    </row>
    <row r="400" spans="2:65" s="1" customFormat="1" ht="22.5" customHeight="1">
      <c r="B400" s="41"/>
      <c r="C400" s="195" t="s">
        <v>869</v>
      </c>
      <c r="D400" s="195" t="s">
        <v>253</v>
      </c>
      <c r="E400" s="196" t="s">
        <v>870</v>
      </c>
      <c r="F400" s="197" t="s">
        <v>871</v>
      </c>
      <c r="G400" s="198" t="s">
        <v>301</v>
      </c>
      <c r="H400" s="199">
        <v>9</v>
      </c>
      <c r="I400" s="200"/>
      <c r="J400" s="201">
        <f t="shared" si="10"/>
        <v>0</v>
      </c>
      <c r="K400" s="197" t="s">
        <v>21</v>
      </c>
      <c r="L400" s="61"/>
      <c r="M400" s="202" t="s">
        <v>21</v>
      </c>
      <c r="N400" s="203" t="s">
        <v>43</v>
      </c>
      <c r="O400" s="42"/>
      <c r="P400" s="204">
        <f t="shared" si="11"/>
        <v>0</v>
      </c>
      <c r="Q400" s="204">
        <v>1.7000000000000001E-4</v>
      </c>
      <c r="R400" s="204">
        <f t="shared" si="12"/>
        <v>1.5300000000000001E-3</v>
      </c>
      <c r="S400" s="204">
        <v>0</v>
      </c>
      <c r="T400" s="205">
        <f t="shared" si="13"/>
        <v>0</v>
      </c>
      <c r="AR400" s="24" t="s">
        <v>330</v>
      </c>
      <c r="AT400" s="24" t="s">
        <v>253</v>
      </c>
      <c r="AU400" s="24" t="s">
        <v>94</v>
      </c>
      <c r="AY400" s="24" t="s">
        <v>250</v>
      </c>
      <c r="BE400" s="206">
        <f t="shared" si="14"/>
        <v>0</v>
      </c>
      <c r="BF400" s="206">
        <f t="shared" si="15"/>
        <v>0</v>
      </c>
      <c r="BG400" s="206">
        <f t="shared" si="16"/>
        <v>0</v>
      </c>
      <c r="BH400" s="206">
        <f t="shared" si="17"/>
        <v>0</v>
      </c>
      <c r="BI400" s="206">
        <f t="shared" si="18"/>
        <v>0</v>
      </c>
      <c r="BJ400" s="24" t="s">
        <v>94</v>
      </c>
      <c r="BK400" s="206">
        <f t="shared" si="19"/>
        <v>0</v>
      </c>
      <c r="BL400" s="24" t="s">
        <v>330</v>
      </c>
      <c r="BM400" s="24" t="s">
        <v>872</v>
      </c>
    </row>
    <row r="401" spans="2:65" s="1" customFormat="1" ht="22.5" customHeight="1">
      <c r="B401" s="41"/>
      <c r="C401" s="195" t="s">
        <v>873</v>
      </c>
      <c r="D401" s="195" t="s">
        <v>253</v>
      </c>
      <c r="E401" s="196" t="s">
        <v>874</v>
      </c>
      <c r="F401" s="197" t="s">
        <v>875</v>
      </c>
      <c r="G401" s="198" t="s">
        <v>301</v>
      </c>
      <c r="H401" s="199">
        <v>4</v>
      </c>
      <c r="I401" s="200"/>
      <c r="J401" s="201">
        <f t="shared" si="10"/>
        <v>0</v>
      </c>
      <c r="K401" s="197" t="s">
        <v>21</v>
      </c>
      <c r="L401" s="61"/>
      <c r="M401" s="202" t="s">
        <v>21</v>
      </c>
      <c r="N401" s="203" t="s">
        <v>43</v>
      </c>
      <c r="O401" s="42"/>
      <c r="P401" s="204">
        <f t="shared" si="11"/>
        <v>0</v>
      </c>
      <c r="Q401" s="204">
        <v>1.7000000000000001E-4</v>
      </c>
      <c r="R401" s="204">
        <f t="shared" si="12"/>
        <v>6.8000000000000005E-4</v>
      </c>
      <c r="S401" s="204">
        <v>0</v>
      </c>
      <c r="T401" s="205">
        <f t="shared" si="13"/>
        <v>0</v>
      </c>
      <c r="AR401" s="24" t="s">
        <v>330</v>
      </c>
      <c r="AT401" s="24" t="s">
        <v>253</v>
      </c>
      <c r="AU401" s="24" t="s">
        <v>94</v>
      </c>
      <c r="AY401" s="24" t="s">
        <v>250</v>
      </c>
      <c r="BE401" s="206">
        <f t="shared" si="14"/>
        <v>0</v>
      </c>
      <c r="BF401" s="206">
        <f t="shared" si="15"/>
        <v>0</v>
      </c>
      <c r="BG401" s="206">
        <f t="shared" si="16"/>
        <v>0</v>
      </c>
      <c r="BH401" s="206">
        <f t="shared" si="17"/>
        <v>0</v>
      </c>
      <c r="BI401" s="206">
        <f t="shared" si="18"/>
        <v>0</v>
      </c>
      <c r="BJ401" s="24" t="s">
        <v>94</v>
      </c>
      <c r="BK401" s="206">
        <f t="shared" si="19"/>
        <v>0</v>
      </c>
      <c r="BL401" s="24" t="s">
        <v>330</v>
      </c>
      <c r="BM401" s="24" t="s">
        <v>876</v>
      </c>
    </row>
    <row r="402" spans="2:65" s="1" customFormat="1" ht="22.5" customHeight="1">
      <c r="B402" s="41"/>
      <c r="C402" s="195" t="s">
        <v>877</v>
      </c>
      <c r="D402" s="195" t="s">
        <v>253</v>
      </c>
      <c r="E402" s="196" t="s">
        <v>878</v>
      </c>
      <c r="F402" s="197" t="s">
        <v>879</v>
      </c>
      <c r="G402" s="198" t="s">
        <v>301</v>
      </c>
      <c r="H402" s="199">
        <v>2</v>
      </c>
      <c r="I402" s="200"/>
      <c r="J402" s="201">
        <f t="shared" si="10"/>
        <v>0</v>
      </c>
      <c r="K402" s="197" t="s">
        <v>21</v>
      </c>
      <c r="L402" s="61"/>
      <c r="M402" s="202" t="s">
        <v>21</v>
      </c>
      <c r="N402" s="203" t="s">
        <v>43</v>
      </c>
      <c r="O402" s="42"/>
      <c r="P402" s="204">
        <f t="shared" si="11"/>
        <v>0</v>
      </c>
      <c r="Q402" s="204">
        <v>1.0300000000000001E-3</v>
      </c>
      <c r="R402" s="204">
        <f t="shared" si="12"/>
        <v>2.0600000000000002E-3</v>
      </c>
      <c r="S402" s="204">
        <v>0</v>
      </c>
      <c r="T402" s="205">
        <f t="shared" si="13"/>
        <v>0</v>
      </c>
      <c r="AR402" s="24" t="s">
        <v>330</v>
      </c>
      <c r="AT402" s="24" t="s">
        <v>253</v>
      </c>
      <c r="AU402" s="24" t="s">
        <v>94</v>
      </c>
      <c r="AY402" s="24" t="s">
        <v>250</v>
      </c>
      <c r="BE402" s="206">
        <f t="shared" si="14"/>
        <v>0</v>
      </c>
      <c r="BF402" s="206">
        <f t="shared" si="15"/>
        <v>0</v>
      </c>
      <c r="BG402" s="206">
        <f t="shared" si="16"/>
        <v>0</v>
      </c>
      <c r="BH402" s="206">
        <f t="shared" si="17"/>
        <v>0</v>
      </c>
      <c r="BI402" s="206">
        <f t="shared" si="18"/>
        <v>0</v>
      </c>
      <c r="BJ402" s="24" t="s">
        <v>94</v>
      </c>
      <c r="BK402" s="206">
        <f t="shared" si="19"/>
        <v>0</v>
      </c>
      <c r="BL402" s="24" t="s">
        <v>330</v>
      </c>
      <c r="BM402" s="24" t="s">
        <v>880</v>
      </c>
    </row>
    <row r="403" spans="2:65" s="1" customFormat="1" ht="31.5" customHeight="1">
      <c r="B403" s="41"/>
      <c r="C403" s="195" t="s">
        <v>881</v>
      </c>
      <c r="D403" s="195" t="s">
        <v>253</v>
      </c>
      <c r="E403" s="196" t="s">
        <v>882</v>
      </c>
      <c r="F403" s="197" t="s">
        <v>883</v>
      </c>
      <c r="G403" s="198" t="s">
        <v>301</v>
      </c>
      <c r="H403" s="199">
        <v>1</v>
      </c>
      <c r="I403" s="200"/>
      <c r="J403" s="201">
        <f t="shared" si="10"/>
        <v>0</v>
      </c>
      <c r="K403" s="197" t="s">
        <v>21</v>
      </c>
      <c r="L403" s="61"/>
      <c r="M403" s="202" t="s">
        <v>21</v>
      </c>
      <c r="N403" s="203" t="s">
        <v>43</v>
      </c>
      <c r="O403" s="42"/>
      <c r="P403" s="204">
        <f t="shared" si="11"/>
        <v>0</v>
      </c>
      <c r="Q403" s="204">
        <v>1.17E-3</v>
      </c>
      <c r="R403" s="204">
        <f t="shared" si="12"/>
        <v>1.17E-3</v>
      </c>
      <c r="S403" s="204">
        <v>0</v>
      </c>
      <c r="T403" s="205">
        <f t="shared" si="13"/>
        <v>0</v>
      </c>
      <c r="AR403" s="24" t="s">
        <v>330</v>
      </c>
      <c r="AT403" s="24" t="s">
        <v>253</v>
      </c>
      <c r="AU403" s="24" t="s">
        <v>94</v>
      </c>
      <c r="AY403" s="24" t="s">
        <v>250</v>
      </c>
      <c r="BE403" s="206">
        <f t="shared" si="14"/>
        <v>0</v>
      </c>
      <c r="BF403" s="206">
        <f t="shared" si="15"/>
        <v>0</v>
      </c>
      <c r="BG403" s="206">
        <f t="shared" si="16"/>
        <v>0</v>
      </c>
      <c r="BH403" s="206">
        <f t="shared" si="17"/>
        <v>0</v>
      </c>
      <c r="BI403" s="206">
        <f t="shared" si="18"/>
        <v>0</v>
      </c>
      <c r="BJ403" s="24" t="s">
        <v>94</v>
      </c>
      <c r="BK403" s="206">
        <f t="shared" si="19"/>
        <v>0</v>
      </c>
      <c r="BL403" s="24" t="s">
        <v>330</v>
      </c>
      <c r="BM403" s="24" t="s">
        <v>884</v>
      </c>
    </row>
    <row r="404" spans="2:65" s="1" customFormat="1" ht="22.5" customHeight="1">
      <c r="B404" s="41"/>
      <c r="C404" s="195" t="s">
        <v>885</v>
      </c>
      <c r="D404" s="195" t="s">
        <v>253</v>
      </c>
      <c r="E404" s="196" t="s">
        <v>886</v>
      </c>
      <c r="F404" s="197" t="s">
        <v>887</v>
      </c>
      <c r="G404" s="198" t="s">
        <v>356</v>
      </c>
      <c r="H404" s="199">
        <v>62</v>
      </c>
      <c r="I404" s="200"/>
      <c r="J404" s="201">
        <f t="shared" si="10"/>
        <v>0</v>
      </c>
      <c r="K404" s="197" t="s">
        <v>21</v>
      </c>
      <c r="L404" s="61"/>
      <c r="M404" s="202" t="s">
        <v>21</v>
      </c>
      <c r="N404" s="203" t="s">
        <v>43</v>
      </c>
      <c r="O404" s="42"/>
      <c r="P404" s="204">
        <f t="shared" si="11"/>
        <v>0</v>
      </c>
      <c r="Q404" s="204">
        <v>4.0000000000000002E-4</v>
      </c>
      <c r="R404" s="204">
        <f t="shared" si="12"/>
        <v>2.4800000000000003E-2</v>
      </c>
      <c r="S404" s="204">
        <v>0</v>
      </c>
      <c r="T404" s="205">
        <f t="shared" si="13"/>
        <v>0</v>
      </c>
      <c r="AR404" s="24" t="s">
        <v>330</v>
      </c>
      <c r="AT404" s="24" t="s">
        <v>253</v>
      </c>
      <c r="AU404" s="24" t="s">
        <v>94</v>
      </c>
      <c r="AY404" s="24" t="s">
        <v>250</v>
      </c>
      <c r="BE404" s="206">
        <f t="shared" si="14"/>
        <v>0</v>
      </c>
      <c r="BF404" s="206">
        <f t="shared" si="15"/>
        <v>0</v>
      </c>
      <c r="BG404" s="206">
        <f t="shared" si="16"/>
        <v>0</v>
      </c>
      <c r="BH404" s="206">
        <f t="shared" si="17"/>
        <v>0</v>
      </c>
      <c r="BI404" s="206">
        <f t="shared" si="18"/>
        <v>0</v>
      </c>
      <c r="BJ404" s="24" t="s">
        <v>94</v>
      </c>
      <c r="BK404" s="206">
        <f t="shared" si="19"/>
        <v>0</v>
      </c>
      <c r="BL404" s="24" t="s">
        <v>330</v>
      </c>
      <c r="BM404" s="24" t="s">
        <v>888</v>
      </c>
    </row>
    <row r="405" spans="2:65" s="1" customFormat="1" ht="22.5" customHeight="1">
      <c r="B405" s="41"/>
      <c r="C405" s="195" t="s">
        <v>889</v>
      </c>
      <c r="D405" s="195" t="s">
        <v>253</v>
      </c>
      <c r="E405" s="196" t="s">
        <v>890</v>
      </c>
      <c r="F405" s="197" t="s">
        <v>891</v>
      </c>
      <c r="G405" s="198" t="s">
        <v>356</v>
      </c>
      <c r="H405" s="199">
        <v>62</v>
      </c>
      <c r="I405" s="200"/>
      <c r="J405" s="201">
        <f t="shared" si="10"/>
        <v>0</v>
      </c>
      <c r="K405" s="197" t="s">
        <v>21</v>
      </c>
      <c r="L405" s="61"/>
      <c r="M405" s="202" t="s">
        <v>21</v>
      </c>
      <c r="N405" s="203" t="s">
        <v>43</v>
      </c>
      <c r="O405" s="42"/>
      <c r="P405" s="204">
        <f t="shared" si="11"/>
        <v>0</v>
      </c>
      <c r="Q405" s="204">
        <v>1.0000000000000001E-5</v>
      </c>
      <c r="R405" s="204">
        <f t="shared" si="12"/>
        <v>6.2E-4</v>
      </c>
      <c r="S405" s="204">
        <v>0</v>
      </c>
      <c r="T405" s="205">
        <f t="shared" si="13"/>
        <v>0</v>
      </c>
      <c r="AR405" s="24" t="s">
        <v>330</v>
      </c>
      <c r="AT405" s="24" t="s">
        <v>253</v>
      </c>
      <c r="AU405" s="24" t="s">
        <v>94</v>
      </c>
      <c r="AY405" s="24" t="s">
        <v>250</v>
      </c>
      <c r="BE405" s="206">
        <f t="shared" si="14"/>
        <v>0</v>
      </c>
      <c r="BF405" s="206">
        <f t="shared" si="15"/>
        <v>0</v>
      </c>
      <c r="BG405" s="206">
        <f t="shared" si="16"/>
        <v>0</v>
      </c>
      <c r="BH405" s="206">
        <f t="shared" si="17"/>
        <v>0</v>
      </c>
      <c r="BI405" s="206">
        <f t="shared" si="18"/>
        <v>0</v>
      </c>
      <c r="BJ405" s="24" t="s">
        <v>94</v>
      </c>
      <c r="BK405" s="206">
        <f t="shared" si="19"/>
        <v>0</v>
      </c>
      <c r="BL405" s="24" t="s">
        <v>330</v>
      </c>
      <c r="BM405" s="24" t="s">
        <v>892</v>
      </c>
    </row>
    <row r="406" spans="2:65" s="1" customFormat="1" ht="22.5" customHeight="1">
      <c r="B406" s="41"/>
      <c r="C406" s="195" t="s">
        <v>893</v>
      </c>
      <c r="D406" s="195" t="s">
        <v>253</v>
      </c>
      <c r="E406" s="196" t="s">
        <v>894</v>
      </c>
      <c r="F406" s="197" t="s">
        <v>895</v>
      </c>
      <c r="G406" s="198" t="s">
        <v>301</v>
      </c>
      <c r="H406" s="199">
        <v>8</v>
      </c>
      <c r="I406" s="200"/>
      <c r="J406" s="201">
        <f t="shared" si="10"/>
        <v>0</v>
      </c>
      <c r="K406" s="197" t="s">
        <v>21</v>
      </c>
      <c r="L406" s="61"/>
      <c r="M406" s="202" t="s">
        <v>21</v>
      </c>
      <c r="N406" s="203" t="s">
        <v>43</v>
      </c>
      <c r="O406" s="42"/>
      <c r="P406" s="204">
        <f t="shared" si="11"/>
        <v>0</v>
      </c>
      <c r="Q406" s="204">
        <v>0</v>
      </c>
      <c r="R406" s="204">
        <f t="shared" si="12"/>
        <v>0</v>
      </c>
      <c r="S406" s="204">
        <v>0</v>
      </c>
      <c r="T406" s="205">
        <f t="shared" si="13"/>
        <v>0</v>
      </c>
      <c r="AR406" s="24" t="s">
        <v>330</v>
      </c>
      <c r="AT406" s="24" t="s">
        <v>253</v>
      </c>
      <c r="AU406" s="24" t="s">
        <v>94</v>
      </c>
      <c r="AY406" s="24" t="s">
        <v>250</v>
      </c>
      <c r="BE406" s="206">
        <f t="shared" si="14"/>
        <v>0</v>
      </c>
      <c r="BF406" s="206">
        <f t="shared" si="15"/>
        <v>0</v>
      </c>
      <c r="BG406" s="206">
        <f t="shared" si="16"/>
        <v>0</v>
      </c>
      <c r="BH406" s="206">
        <f t="shared" si="17"/>
        <v>0</v>
      </c>
      <c r="BI406" s="206">
        <f t="shared" si="18"/>
        <v>0</v>
      </c>
      <c r="BJ406" s="24" t="s">
        <v>94</v>
      </c>
      <c r="BK406" s="206">
        <f t="shared" si="19"/>
        <v>0</v>
      </c>
      <c r="BL406" s="24" t="s">
        <v>330</v>
      </c>
      <c r="BM406" s="24" t="s">
        <v>896</v>
      </c>
    </row>
    <row r="407" spans="2:65" s="1" customFormat="1" ht="22.5" customHeight="1">
      <c r="B407" s="41"/>
      <c r="C407" s="195" t="s">
        <v>897</v>
      </c>
      <c r="D407" s="195" t="s">
        <v>253</v>
      </c>
      <c r="E407" s="196" t="s">
        <v>898</v>
      </c>
      <c r="F407" s="197" t="s">
        <v>899</v>
      </c>
      <c r="G407" s="198" t="s">
        <v>266</v>
      </c>
      <c r="H407" s="199">
        <v>3.5000000000000003E-2</v>
      </c>
      <c r="I407" s="200"/>
      <c r="J407" s="201">
        <f t="shared" si="10"/>
        <v>0</v>
      </c>
      <c r="K407" s="197" t="s">
        <v>21</v>
      </c>
      <c r="L407" s="61"/>
      <c r="M407" s="202" t="s">
        <v>21</v>
      </c>
      <c r="N407" s="203" t="s">
        <v>43</v>
      </c>
      <c r="O407" s="42"/>
      <c r="P407" s="204">
        <f t="shared" si="11"/>
        <v>0</v>
      </c>
      <c r="Q407" s="204">
        <v>0</v>
      </c>
      <c r="R407" s="204">
        <f t="shared" si="12"/>
        <v>0</v>
      </c>
      <c r="S407" s="204">
        <v>0</v>
      </c>
      <c r="T407" s="205">
        <f t="shared" si="13"/>
        <v>0</v>
      </c>
      <c r="AR407" s="24" t="s">
        <v>330</v>
      </c>
      <c r="AT407" s="24" t="s">
        <v>253</v>
      </c>
      <c r="AU407" s="24" t="s">
        <v>94</v>
      </c>
      <c r="AY407" s="24" t="s">
        <v>250</v>
      </c>
      <c r="BE407" s="206">
        <f t="shared" si="14"/>
        <v>0</v>
      </c>
      <c r="BF407" s="206">
        <f t="shared" si="15"/>
        <v>0</v>
      </c>
      <c r="BG407" s="206">
        <f t="shared" si="16"/>
        <v>0</v>
      </c>
      <c r="BH407" s="206">
        <f t="shared" si="17"/>
        <v>0</v>
      </c>
      <c r="BI407" s="206">
        <f t="shared" si="18"/>
        <v>0</v>
      </c>
      <c r="BJ407" s="24" t="s">
        <v>94</v>
      </c>
      <c r="BK407" s="206">
        <f t="shared" si="19"/>
        <v>0</v>
      </c>
      <c r="BL407" s="24" t="s">
        <v>330</v>
      </c>
      <c r="BM407" s="24" t="s">
        <v>900</v>
      </c>
    </row>
    <row r="408" spans="2:65" s="10" customFormat="1" ht="29.85" customHeight="1">
      <c r="B408" s="178"/>
      <c r="C408" s="179"/>
      <c r="D408" s="192" t="s">
        <v>70</v>
      </c>
      <c r="E408" s="193" t="s">
        <v>901</v>
      </c>
      <c r="F408" s="193" t="s">
        <v>902</v>
      </c>
      <c r="G408" s="179"/>
      <c r="H408" s="179"/>
      <c r="I408" s="182"/>
      <c r="J408" s="194">
        <f>BK408</f>
        <v>0</v>
      </c>
      <c r="K408" s="179"/>
      <c r="L408" s="184"/>
      <c r="M408" s="185"/>
      <c r="N408" s="186"/>
      <c r="O408" s="186"/>
      <c r="P408" s="187">
        <f>SUM(P409:P415)</f>
        <v>0</v>
      </c>
      <c r="Q408" s="186"/>
      <c r="R408" s="187">
        <f>SUM(R409:R415)</f>
        <v>2.0709999999999999E-2</v>
      </c>
      <c r="S408" s="186"/>
      <c r="T408" s="188">
        <f>SUM(T409:T415)</f>
        <v>0</v>
      </c>
      <c r="AR408" s="189" t="s">
        <v>94</v>
      </c>
      <c r="AT408" s="190" t="s">
        <v>70</v>
      </c>
      <c r="AU408" s="190" t="s">
        <v>79</v>
      </c>
      <c r="AY408" s="189" t="s">
        <v>250</v>
      </c>
      <c r="BK408" s="191">
        <f>SUM(BK409:BK415)</f>
        <v>0</v>
      </c>
    </row>
    <row r="409" spans="2:65" s="1" customFormat="1" ht="22.5" customHeight="1">
      <c r="B409" s="41"/>
      <c r="C409" s="195" t="s">
        <v>903</v>
      </c>
      <c r="D409" s="195" t="s">
        <v>253</v>
      </c>
      <c r="E409" s="196" t="s">
        <v>904</v>
      </c>
      <c r="F409" s="197" t="s">
        <v>905</v>
      </c>
      <c r="G409" s="198" t="s">
        <v>356</v>
      </c>
      <c r="H409" s="199">
        <v>7</v>
      </c>
      <c r="I409" s="200"/>
      <c r="J409" s="201">
        <f t="shared" ref="J409:J415" si="20">ROUND(I409*H409,2)</f>
        <v>0</v>
      </c>
      <c r="K409" s="197" t="s">
        <v>21</v>
      </c>
      <c r="L409" s="61"/>
      <c r="M409" s="202" t="s">
        <v>21</v>
      </c>
      <c r="N409" s="203" t="s">
        <v>43</v>
      </c>
      <c r="O409" s="42"/>
      <c r="P409" s="204">
        <f t="shared" ref="P409:P415" si="21">O409*H409</f>
        <v>0</v>
      </c>
      <c r="Q409" s="204">
        <v>2.7000000000000001E-3</v>
      </c>
      <c r="R409" s="204">
        <f t="shared" ref="R409:R415" si="22">Q409*H409</f>
        <v>1.89E-2</v>
      </c>
      <c r="S409" s="204">
        <v>0</v>
      </c>
      <c r="T409" s="205">
        <f t="shared" ref="T409:T415" si="23">S409*H409</f>
        <v>0</v>
      </c>
      <c r="AR409" s="24" t="s">
        <v>330</v>
      </c>
      <c r="AT409" s="24" t="s">
        <v>253</v>
      </c>
      <c r="AU409" s="24" t="s">
        <v>94</v>
      </c>
      <c r="AY409" s="24" t="s">
        <v>250</v>
      </c>
      <c r="BE409" s="206">
        <f t="shared" ref="BE409:BE415" si="24">IF(N409="základní",J409,0)</f>
        <v>0</v>
      </c>
      <c r="BF409" s="206">
        <f t="shared" ref="BF409:BF415" si="25">IF(N409="snížená",J409,0)</f>
        <v>0</v>
      </c>
      <c r="BG409" s="206">
        <f t="shared" ref="BG409:BG415" si="26">IF(N409="zákl. přenesená",J409,0)</f>
        <v>0</v>
      </c>
      <c r="BH409" s="206">
        <f t="shared" ref="BH409:BH415" si="27">IF(N409="sníž. přenesená",J409,0)</f>
        <v>0</v>
      </c>
      <c r="BI409" s="206">
        <f t="shared" ref="BI409:BI415" si="28">IF(N409="nulová",J409,0)</f>
        <v>0</v>
      </c>
      <c r="BJ409" s="24" t="s">
        <v>94</v>
      </c>
      <c r="BK409" s="206">
        <f t="shared" ref="BK409:BK415" si="29">ROUND(I409*H409,2)</f>
        <v>0</v>
      </c>
      <c r="BL409" s="24" t="s">
        <v>330</v>
      </c>
      <c r="BM409" s="24" t="s">
        <v>906</v>
      </c>
    </row>
    <row r="410" spans="2:65" s="1" customFormat="1" ht="22.5" customHeight="1">
      <c r="B410" s="41"/>
      <c r="C410" s="195" t="s">
        <v>907</v>
      </c>
      <c r="D410" s="195" t="s">
        <v>253</v>
      </c>
      <c r="E410" s="196" t="s">
        <v>908</v>
      </c>
      <c r="F410" s="197" t="s">
        <v>909</v>
      </c>
      <c r="G410" s="198" t="s">
        <v>301</v>
      </c>
      <c r="H410" s="199">
        <v>1</v>
      </c>
      <c r="I410" s="200"/>
      <c r="J410" s="201">
        <f t="shared" si="20"/>
        <v>0</v>
      </c>
      <c r="K410" s="197" t="s">
        <v>21</v>
      </c>
      <c r="L410" s="61"/>
      <c r="M410" s="202" t="s">
        <v>21</v>
      </c>
      <c r="N410" s="203" t="s">
        <v>43</v>
      </c>
      <c r="O410" s="42"/>
      <c r="P410" s="204">
        <f t="shared" si="21"/>
        <v>0</v>
      </c>
      <c r="Q410" s="204">
        <v>5.9000000000000003E-4</v>
      </c>
      <c r="R410" s="204">
        <f t="shared" si="22"/>
        <v>5.9000000000000003E-4</v>
      </c>
      <c r="S410" s="204">
        <v>0</v>
      </c>
      <c r="T410" s="205">
        <f t="shared" si="23"/>
        <v>0</v>
      </c>
      <c r="AR410" s="24" t="s">
        <v>330</v>
      </c>
      <c r="AT410" s="24" t="s">
        <v>253</v>
      </c>
      <c r="AU410" s="24" t="s">
        <v>94</v>
      </c>
      <c r="AY410" s="24" t="s">
        <v>250</v>
      </c>
      <c r="BE410" s="206">
        <f t="shared" si="24"/>
        <v>0</v>
      </c>
      <c r="BF410" s="206">
        <f t="shared" si="25"/>
        <v>0</v>
      </c>
      <c r="BG410" s="206">
        <f t="shared" si="26"/>
        <v>0</v>
      </c>
      <c r="BH410" s="206">
        <f t="shared" si="27"/>
        <v>0</v>
      </c>
      <c r="BI410" s="206">
        <f t="shared" si="28"/>
        <v>0</v>
      </c>
      <c r="BJ410" s="24" t="s">
        <v>94</v>
      </c>
      <c r="BK410" s="206">
        <f t="shared" si="29"/>
        <v>0</v>
      </c>
      <c r="BL410" s="24" t="s">
        <v>330</v>
      </c>
      <c r="BM410" s="24" t="s">
        <v>910</v>
      </c>
    </row>
    <row r="411" spans="2:65" s="1" customFormat="1" ht="31.5" customHeight="1">
      <c r="B411" s="41"/>
      <c r="C411" s="195" t="s">
        <v>911</v>
      </c>
      <c r="D411" s="195" t="s">
        <v>253</v>
      </c>
      <c r="E411" s="196" t="s">
        <v>912</v>
      </c>
      <c r="F411" s="197" t="s">
        <v>913</v>
      </c>
      <c r="G411" s="198" t="s">
        <v>301</v>
      </c>
      <c r="H411" s="199">
        <v>2</v>
      </c>
      <c r="I411" s="200"/>
      <c r="J411" s="201">
        <f t="shared" si="20"/>
        <v>0</v>
      </c>
      <c r="K411" s="197" t="s">
        <v>21</v>
      </c>
      <c r="L411" s="61"/>
      <c r="M411" s="202" t="s">
        <v>21</v>
      </c>
      <c r="N411" s="203" t="s">
        <v>43</v>
      </c>
      <c r="O411" s="42"/>
      <c r="P411" s="204">
        <f t="shared" si="21"/>
        <v>0</v>
      </c>
      <c r="Q411" s="204">
        <v>6.0999999999999997E-4</v>
      </c>
      <c r="R411" s="204">
        <f t="shared" si="22"/>
        <v>1.2199999999999999E-3</v>
      </c>
      <c r="S411" s="204">
        <v>0</v>
      </c>
      <c r="T411" s="205">
        <f t="shared" si="23"/>
        <v>0</v>
      </c>
      <c r="AR411" s="24" t="s">
        <v>330</v>
      </c>
      <c r="AT411" s="24" t="s">
        <v>253</v>
      </c>
      <c r="AU411" s="24" t="s">
        <v>94</v>
      </c>
      <c r="AY411" s="24" t="s">
        <v>250</v>
      </c>
      <c r="BE411" s="206">
        <f t="shared" si="24"/>
        <v>0</v>
      </c>
      <c r="BF411" s="206">
        <f t="shared" si="25"/>
        <v>0</v>
      </c>
      <c r="BG411" s="206">
        <f t="shared" si="26"/>
        <v>0</v>
      </c>
      <c r="BH411" s="206">
        <f t="shared" si="27"/>
        <v>0</v>
      </c>
      <c r="BI411" s="206">
        <f t="shared" si="28"/>
        <v>0</v>
      </c>
      <c r="BJ411" s="24" t="s">
        <v>94</v>
      </c>
      <c r="BK411" s="206">
        <f t="shared" si="29"/>
        <v>0</v>
      </c>
      <c r="BL411" s="24" t="s">
        <v>330</v>
      </c>
      <c r="BM411" s="24" t="s">
        <v>914</v>
      </c>
    </row>
    <row r="412" spans="2:65" s="1" customFormat="1" ht="22.5" customHeight="1">
      <c r="B412" s="41"/>
      <c r="C412" s="195" t="s">
        <v>915</v>
      </c>
      <c r="D412" s="195" t="s">
        <v>253</v>
      </c>
      <c r="E412" s="196" t="s">
        <v>916</v>
      </c>
      <c r="F412" s="197" t="s">
        <v>917</v>
      </c>
      <c r="G412" s="198" t="s">
        <v>301</v>
      </c>
      <c r="H412" s="199">
        <v>1</v>
      </c>
      <c r="I412" s="200"/>
      <c r="J412" s="201">
        <f t="shared" si="20"/>
        <v>0</v>
      </c>
      <c r="K412" s="197" t="s">
        <v>21</v>
      </c>
      <c r="L412" s="61"/>
      <c r="M412" s="202" t="s">
        <v>21</v>
      </c>
      <c r="N412" s="203" t="s">
        <v>43</v>
      </c>
      <c r="O412" s="42"/>
      <c r="P412" s="204">
        <f t="shared" si="21"/>
        <v>0</v>
      </c>
      <c r="Q412" s="204">
        <v>0</v>
      </c>
      <c r="R412" s="204">
        <f t="shared" si="22"/>
        <v>0</v>
      </c>
      <c r="S412" s="204">
        <v>0</v>
      </c>
      <c r="T412" s="205">
        <f t="shared" si="23"/>
        <v>0</v>
      </c>
      <c r="AR412" s="24" t="s">
        <v>330</v>
      </c>
      <c r="AT412" s="24" t="s">
        <v>253</v>
      </c>
      <c r="AU412" s="24" t="s">
        <v>94</v>
      </c>
      <c r="AY412" s="24" t="s">
        <v>250</v>
      </c>
      <c r="BE412" s="206">
        <f t="shared" si="24"/>
        <v>0</v>
      </c>
      <c r="BF412" s="206">
        <f t="shared" si="25"/>
        <v>0</v>
      </c>
      <c r="BG412" s="206">
        <f t="shared" si="26"/>
        <v>0</v>
      </c>
      <c r="BH412" s="206">
        <f t="shared" si="27"/>
        <v>0</v>
      </c>
      <c r="BI412" s="206">
        <f t="shared" si="28"/>
        <v>0</v>
      </c>
      <c r="BJ412" s="24" t="s">
        <v>94</v>
      </c>
      <c r="BK412" s="206">
        <f t="shared" si="29"/>
        <v>0</v>
      </c>
      <c r="BL412" s="24" t="s">
        <v>330</v>
      </c>
      <c r="BM412" s="24" t="s">
        <v>918</v>
      </c>
    </row>
    <row r="413" spans="2:65" s="1" customFormat="1" ht="22.5" customHeight="1">
      <c r="B413" s="41"/>
      <c r="C413" s="195" t="s">
        <v>919</v>
      </c>
      <c r="D413" s="195" t="s">
        <v>253</v>
      </c>
      <c r="E413" s="196" t="s">
        <v>920</v>
      </c>
      <c r="F413" s="197" t="s">
        <v>921</v>
      </c>
      <c r="G413" s="198" t="s">
        <v>301</v>
      </c>
      <c r="H413" s="199">
        <v>1</v>
      </c>
      <c r="I413" s="200"/>
      <c r="J413" s="201">
        <f t="shared" si="20"/>
        <v>0</v>
      </c>
      <c r="K413" s="197" t="s">
        <v>21</v>
      </c>
      <c r="L413" s="61"/>
      <c r="M413" s="202" t="s">
        <v>21</v>
      </c>
      <c r="N413" s="203" t="s">
        <v>43</v>
      </c>
      <c r="O413" s="42"/>
      <c r="P413" s="204">
        <f t="shared" si="21"/>
        <v>0</v>
      </c>
      <c r="Q413" s="204">
        <v>0</v>
      </c>
      <c r="R413" s="204">
        <f t="shared" si="22"/>
        <v>0</v>
      </c>
      <c r="S413" s="204">
        <v>0</v>
      </c>
      <c r="T413" s="205">
        <f t="shared" si="23"/>
        <v>0</v>
      </c>
      <c r="AR413" s="24" t="s">
        <v>330</v>
      </c>
      <c r="AT413" s="24" t="s">
        <v>253</v>
      </c>
      <c r="AU413" s="24" t="s">
        <v>94</v>
      </c>
      <c r="AY413" s="24" t="s">
        <v>250</v>
      </c>
      <c r="BE413" s="206">
        <f t="shared" si="24"/>
        <v>0</v>
      </c>
      <c r="BF413" s="206">
        <f t="shared" si="25"/>
        <v>0</v>
      </c>
      <c r="BG413" s="206">
        <f t="shared" si="26"/>
        <v>0</v>
      </c>
      <c r="BH413" s="206">
        <f t="shared" si="27"/>
        <v>0</v>
      </c>
      <c r="BI413" s="206">
        <f t="shared" si="28"/>
        <v>0</v>
      </c>
      <c r="BJ413" s="24" t="s">
        <v>94</v>
      </c>
      <c r="BK413" s="206">
        <f t="shared" si="29"/>
        <v>0</v>
      </c>
      <c r="BL413" s="24" t="s">
        <v>330</v>
      </c>
      <c r="BM413" s="24" t="s">
        <v>922</v>
      </c>
    </row>
    <row r="414" spans="2:65" s="1" customFormat="1" ht="22.5" customHeight="1">
      <c r="B414" s="41"/>
      <c r="C414" s="195" t="s">
        <v>923</v>
      </c>
      <c r="D414" s="195" t="s">
        <v>253</v>
      </c>
      <c r="E414" s="196" t="s">
        <v>924</v>
      </c>
      <c r="F414" s="197" t="s">
        <v>925</v>
      </c>
      <c r="G414" s="198" t="s">
        <v>832</v>
      </c>
      <c r="H414" s="199">
        <v>1</v>
      </c>
      <c r="I414" s="200"/>
      <c r="J414" s="201">
        <f t="shared" si="20"/>
        <v>0</v>
      </c>
      <c r="K414" s="197" t="s">
        <v>21</v>
      </c>
      <c r="L414" s="61"/>
      <c r="M414" s="202" t="s">
        <v>21</v>
      </c>
      <c r="N414" s="203" t="s">
        <v>43</v>
      </c>
      <c r="O414" s="42"/>
      <c r="P414" s="204">
        <f t="shared" si="21"/>
        <v>0</v>
      </c>
      <c r="Q414" s="204">
        <v>0</v>
      </c>
      <c r="R414" s="204">
        <f t="shared" si="22"/>
        <v>0</v>
      </c>
      <c r="S414" s="204">
        <v>0</v>
      </c>
      <c r="T414" s="205">
        <f t="shared" si="23"/>
        <v>0</v>
      </c>
      <c r="AR414" s="24" t="s">
        <v>330</v>
      </c>
      <c r="AT414" s="24" t="s">
        <v>253</v>
      </c>
      <c r="AU414" s="24" t="s">
        <v>94</v>
      </c>
      <c r="AY414" s="24" t="s">
        <v>250</v>
      </c>
      <c r="BE414" s="206">
        <f t="shared" si="24"/>
        <v>0</v>
      </c>
      <c r="BF414" s="206">
        <f t="shared" si="25"/>
        <v>0</v>
      </c>
      <c r="BG414" s="206">
        <f t="shared" si="26"/>
        <v>0</v>
      </c>
      <c r="BH414" s="206">
        <f t="shared" si="27"/>
        <v>0</v>
      </c>
      <c r="BI414" s="206">
        <f t="shared" si="28"/>
        <v>0</v>
      </c>
      <c r="BJ414" s="24" t="s">
        <v>94</v>
      </c>
      <c r="BK414" s="206">
        <f t="shared" si="29"/>
        <v>0</v>
      </c>
      <c r="BL414" s="24" t="s">
        <v>330</v>
      </c>
      <c r="BM414" s="24" t="s">
        <v>926</v>
      </c>
    </row>
    <row r="415" spans="2:65" s="1" customFormat="1" ht="22.5" customHeight="1">
      <c r="B415" s="41"/>
      <c r="C415" s="195" t="s">
        <v>927</v>
      </c>
      <c r="D415" s="195" t="s">
        <v>253</v>
      </c>
      <c r="E415" s="196" t="s">
        <v>928</v>
      </c>
      <c r="F415" s="197" t="s">
        <v>929</v>
      </c>
      <c r="G415" s="198" t="s">
        <v>266</v>
      </c>
      <c r="H415" s="199">
        <v>8.4000000000000005E-2</v>
      </c>
      <c r="I415" s="200"/>
      <c r="J415" s="201">
        <f t="shared" si="20"/>
        <v>0</v>
      </c>
      <c r="K415" s="197" t="s">
        <v>21</v>
      </c>
      <c r="L415" s="61"/>
      <c r="M415" s="202" t="s">
        <v>21</v>
      </c>
      <c r="N415" s="203" t="s">
        <v>43</v>
      </c>
      <c r="O415" s="42"/>
      <c r="P415" s="204">
        <f t="shared" si="21"/>
        <v>0</v>
      </c>
      <c r="Q415" s="204">
        <v>0</v>
      </c>
      <c r="R415" s="204">
        <f t="shared" si="22"/>
        <v>0</v>
      </c>
      <c r="S415" s="204">
        <v>0</v>
      </c>
      <c r="T415" s="205">
        <f t="shared" si="23"/>
        <v>0</v>
      </c>
      <c r="AR415" s="24" t="s">
        <v>330</v>
      </c>
      <c r="AT415" s="24" t="s">
        <v>253</v>
      </c>
      <c r="AU415" s="24" t="s">
        <v>94</v>
      </c>
      <c r="AY415" s="24" t="s">
        <v>250</v>
      </c>
      <c r="BE415" s="206">
        <f t="shared" si="24"/>
        <v>0</v>
      </c>
      <c r="BF415" s="206">
        <f t="shared" si="25"/>
        <v>0</v>
      </c>
      <c r="BG415" s="206">
        <f t="shared" si="26"/>
        <v>0</v>
      </c>
      <c r="BH415" s="206">
        <f t="shared" si="27"/>
        <v>0</v>
      </c>
      <c r="BI415" s="206">
        <f t="shared" si="28"/>
        <v>0</v>
      </c>
      <c r="BJ415" s="24" t="s">
        <v>94</v>
      </c>
      <c r="BK415" s="206">
        <f t="shared" si="29"/>
        <v>0</v>
      </c>
      <c r="BL415" s="24" t="s">
        <v>330</v>
      </c>
      <c r="BM415" s="24" t="s">
        <v>930</v>
      </c>
    </row>
    <row r="416" spans="2:65" s="10" customFormat="1" ht="29.85" customHeight="1">
      <c r="B416" s="178"/>
      <c r="C416" s="179"/>
      <c r="D416" s="192" t="s">
        <v>70</v>
      </c>
      <c r="E416" s="193" t="s">
        <v>931</v>
      </c>
      <c r="F416" s="193" t="s">
        <v>932</v>
      </c>
      <c r="G416" s="179"/>
      <c r="H416" s="179"/>
      <c r="I416" s="182"/>
      <c r="J416" s="194">
        <f>BK416</f>
        <v>0</v>
      </c>
      <c r="K416" s="179"/>
      <c r="L416" s="184"/>
      <c r="M416" s="185"/>
      <c r="N416" s="186"/>
      <c r="O416" s="186"/>
      <c r="P416" s="187">
        <f>SUM(P417:P425)</f>
        <v>0</v>
      </c>
      <c r="Q416" s="186"/>
      <c r="R416" s="187">
        <f>SUM(R417:R425)</f>
        <v>0.10503999999999998</v>
      </c>
      <c r="S416" s="186"/>
      <c r="T416" s="188">
        <f>SUM(T417:T425)</f>
        <v>0</v>
      </c>
      <c r="AR416" s="189" t="s">
        <v>94</v>
      </c>
      <c r="AT416" s="190" t="s">
        <v>70</v>
      </c>
      <c r="AU416" s="190" t="s">
        <v>79</v>
      </c>
      <c r="AY416" s="189" t="s">
        <v>250</v>
      </c>
      <c r="BK416" s="191">
        <f>SUM(BK417:BK425)</f>
        <v>0</v>
      </c>
    </row>
    <row r="417" spans="2:65" s="1" customFormat="1" ht="22.5" customHeight="1">
      <c r="B417" s="41"/>
      <c r="C417" s="195" t="s">
        <v>933</v>
      </c>
      <c r="D417" s="195" t="s">
        <v>253</v>
      </c>
      <c r="E417" s="196" t="s">
        <v>934</v>
      </c>
      <c r="F417" s="197" t="s">
        <v>935</v>
      </c>
      <c r="G417" s="198" t="s">
        <v>832</v>
      </c>
      <c r="H417" s="199">
        <v>2</v>
      </c>
      <c r="I417" s="200"/>
      <c r="J417" s="201">
        <f t="shared" ref="J417:J425" si="30">ROUND(I417*H417,2)</f>
        <v>0</v>
      </c>
      <c r="K417" s="197" t="s">
        <v>21</v>
      </c>
      <c r="L417" s="61"/>
      <c r="M417" s="202" t="s">
        <v>21</v>
      </c>
      <c r="N417" s="203" t="s">
        <v>43</v>
      </c>
      <c r="O417" s="42"/>
      <c r="P417" s="204">
        <f t="shared" ref="P417:P425" si="31">O417*H417</f>
        <v>0</v>
      </c>
      <c r="Q417" s="204">
        <v>1.6920000000000001E-2</v>
      </c>
      <c r="R417" s="204">
        <f t="shared" ref="R417:R425" si="32">Q417*H417</f>
        <v>3.3840000000000002E-2</v>
      </c>
      <c r="S417" s="204">
        <v>0</v>
      </c>
      <c r="T417" s="205">
        <f t="shared" ref="T417:T425" si="33">S417*H417</f>
        <v>0</v>
      </c>
      <c r="AR417" s="24" t="s">
        <v>330</v>
      </c>
      <c r="AT417" s="24" t="s">
        <v>253</v>
      </c>
      <c r="AU417" s="24" t="s">
        <v>94</v>
      </c>
      <c r="AY417" s="24" t="s">
        <v>250</v>
      </c>
      <c r="BE417" s="206">
        <f t="shared" ref="BE417:BE425" si="34">IF(N417="základní",J417,0)</f>
        <v>0</v>
      </c>
      <c r="BF417" s="206">
        <f t="shared" ref="BF417:BF425" si="35">IF(N417="snížená",J417,0)</f>
        <v>0</v>
      </c>
      <c r="BG417" s="206">
        <f t="shared" ref="BG417:BG425" si="36">IF(N417="zákl. přenesená",J417,0)</f>
        <v>0</v>
      </c>
      <c r="BH417" s="206">
        <f t="shared" ref="BH417:BH425" si="37">IF(N417="sníž. přenesená",J417,0)</f>
        <v>0</v>
      </c>
      <c r="BI417" s="206">
        <f t="shared" ref="BI417:BI425" si="38">IF(N417="nulová",J417,0)</f>
        <v>0</v>
      </c>
      <c r="BJ417" s="24" t="s">
        <v>94</v>
      </c>
      <c r="BK417" s="206">
        <f t="shared" ref="BK417:BK425" si="39">ROUND(I417*H417,2)</f>
        <v>0</v>
      </c>
      <c r="BL417" s="24" t="s">
        <v>330</v>
      </c>
      <c r="BM417" s="24" t="s">
        <v>936</v>
      </c>
    </row>
    <row r="418" spans="2:65" s="1" customFormat="1" ht="22.5" customHeight="1">
      <c r="B418" s="41"/>
      <c r="C418" s="195" t="s">
        <v>937</v>
      </c>
      <c r="D418" s="195" t="s">
        <v>253</v>
      </c>
      <c r="E418" s="196" t="s">
        <v>938</v>
      </c>
      <c r="F418" s="197" t="s">
        <v>939</v>
      </c>
      <c r="G418" s="198" t="s">
        <v>832</v>
      </c>
      <c r="H418" s="199">
        <v>1</v>
      </c>
      <c r="I418" s="200"/>
      <c r="J418" s="201">
        <f t="shared" si="30"/>
        <v>0</v>
      </c>
      <c r="K418" s="197" t="s">
        <v>21</v>
      </c>
      <c r="L418" s="61"/>
      <c r="M418" s="202" t="s">
        <v>21</v>
      </c>
      <c r="N418" s="203" t="s">
        <v>43</v>
      </c>
      <c r="O418" s="42"/>
      <c r="P418" s="204">
        <f t="shared" si="31"/>
        <v>0</v>
      </c>
      <c r="Q418" s="204">
        <v>1.6920000000000001E-2</v>
      </c>
      <c r="R418" s="204">
        <f t="shared" si="32"/>
        <v>1.6920000000000001E-2</v>
      </c>
      <c r="S418" s="204">
        <v>0</v>
      </c>
      <c r="T418" s="205">
        <f t="shared" si="33"/>
        <v>0</v>
      </c>
      <c r="AR418" s="24" t="s">
        <v>330</v>
      </c>
      <c r="AT418" s="24" t="s">
        <v>253</v>
      </c>
      <c r="AU418" s="24" t="s">
        <v>94</v>
      </c>
      <c r="AY418" s="24" t="s">
        <v>250</v>
      </c>
      <c r="BE418" s="206">
        <f t="shared" si="34"/>
        <v>0</v>
      </c>
      <c r="BF418" s="206">
        <f t="shared" si="35"/>
        <v>0</v>
      </c>
      <c r="BG418" s="206">
        <f t="shared" si="36"/>
        <v>0</v>
      </c>
      <c r="BH418" s="206">
        <f t="shared" si="37"/>
        <v>0</v>
      </c>
      <c r="BI418" s="206">
        <f t="shared" si="38"/>
        <v>0</v>
      </c>
      <c r="BJ418" s="24" t="s">
        <v>94</v>
      </c>
      <c r="BK418" s="206">
        <f t="shared" si="39"/>
        <v>0</v>
      </c>
      <c r="BL418" s="24" t="s">
        <v>330</v>
      </c>
      <c r="BM418" s="24" t="s">
        <v>940</v>
      </c>
    </row>
    <row r="419" spans="2:65" s="1" customFormat="1" ht="22.5" customHeight="1">
      <c r="B419" s="41"/>
      <c r="C419" s="195" t="s">
        <v>941</v>
      </c>
      <c r="D419" s="195" t="s">
        <v>253</v>
      </c>
      <c r="E419" s="196" t="s">
        <v>942</v>
      </c>
      <c r="F419" s="197" t="s">
        <v>943</v>
      </c>
      <c r="G419" s="198" t="s">
        <v>832</v>
      </c>
      <c r="H419" s="199">
        <v>3</v>
      </c>
      <c r="I419" s="200"/>
      <c r="J419" s="201">
        <f t="shared" si="30"/>
        <v>0</v>
      </c>
      <c r="K419" s="197" t="s">
        <v>21</v>
      </c>
      <c r="L419" s="61"/>
      <c r="M419" s="202" t="s">
        <v>21</v>
      </c>
      <c r="N419" s="203" t="s">
        <v>43</v>
      </c>
      <c r="O419" s="42"/>
      <c r="P419" s="204">
        <f t="shared" si="31"/>
        <v>0</v>
      </c>
      <c r="Q419" s="204">
        <v>1.376E-2</v>
      </c>
      <c r="R419" s="204">
        <f t="shared" si="32"/>
        <v>4.1279999999999997E-2</v>
      </c>
      <c r="S419" s="204">
        <v>0</v>
      </c>
      <c r="T419" s="205">
        <f t="shared" si="33"/>
        <v>0</v>
      </c>
      <c r="AR419" s="24" t="s">
        <v>330</v>
      </c>
      <c r="AT419" s="24" t="s">
        <v>253</v>
      </c>
      <c r="AU419" s="24" t="s">
        <v>94</v>
      </c>
      <c r="AY419" s="24" t="s">
        <v>250</v>
      </c>
      <c r="BE419" s="206">
        <f t="shared" si="34"/>
        <v>0</v>
      </c>
      <c r="BF419" s="206">
        <f t="shared" si="35"/>
        <v>0</v>
      </c>
      <c r="BG419" s="206">
        <f t="shared" si="36"/>
        <v>0</v>
      </c>
      <c r="BH419" s="206">
        <f t="shared" si="37"/>
        <v>0</v>
      </c>
      <c r="BI419" s="206">
        <f t="shared" si="38"/>
        <v>0</v>
      </c>
      <c r="BJ419" s="24" t="s">
        <v>94</v>
      </c>
      <c r="BK419" s="206">
        <f t="shared" si="39"/>
        <v>0</v>
      </c>
      <c r="BL419" s="24" t="s">
        <v>330</v>
      </c>
      <c r="BM419" s="24" t="s">
        <v>944</v>
      </c>
    </row>
    <row r="420" spans="2:65" s="1" customFormat="1" ht="22.5" customHeight="1">
      <c r="B420" s="41"/>
      <c r="C420" s="195" t="s">
        <v>945</v>
      </c>
      <c r="D420" s="195" t="s">
        <v>253</v>
      </c>
      <c r="E420" s="196" t="s">
        <v>946</v>
      </c>
      <c r="F420" s="197" t="s">
        <v>947</v>
      </c>
      <c r="G420" s="198" t="s">
        <v>832</v>
      </c>
      <c r="H420" s="199">
        <v>1</v>
      </c>
      <c r="I420" s="200"/>
      <c r="J420" s="201">
        <f t="shared" si="30"/>
        <v>0</v>
      </c>
      <c r="K420" s="197" t="s">
        <v>21</v>
      </c>
      <c r="L420" s="61"/>
      <c r="M420" s="202" t="s">
        <v>21</v>
      </c>
      <c r="N420" s="203" t="s">
        <v>43</v>
      </c>
      <c r="O420" s="42"/>
      <c r="P420" s="204">
        <f t="shared" si="31"/>
        <v>0</v>
      </c>
      <c r="Q420" s="204">
        <v>2.0799999999999998E-3</v>
      </c>
      <c r="R420" s="204">
        <f t="shared" si="32"/>
        <v>2.0799999999999998E-3</v>
      </c>
      <c r="S420" s="204">
        <v>0</v>
      </c>
      <c r="T420" s="205">
        <f t="shared" si="33"/>
        <v>0</v>
      </c>
      <c r="AR420" s="24" t="s">
        <v>330</v>
      </c>
      <c r="AT420" s="24" t="s">
        <v>253</v>
      </c>
      <c r="AU420" s="24" t="s">
        <v>94</v>
      </c>
      <c r="AY420" s="24" t="s">
        <v>250</v>
      </c>
      <c r="BE420" s="206">
        <f t="shared" si="34"/>
        <v>0</v>
      </c>
      <c r="BF420" s="206">
        <f t="shared" si="35"/>
        <v>0</v>
      </c>
      <c r="BG420" s="206">
        <f t="shared" si="36"/>
        <v>0</v>
      </c>
      <c r="BH420" s="206">
        <f t="shared" si="37"/>
        <v>0</v>
      </c>
      <c r="BI420" s="206">
        <f t="shared" si="38"/>
        <v>0</v>
      </c>
      <c r="BJ420" s="24" t="s">
        <v>94</v>
      </c>
      <c r="BK420" s="206">
        <f t="shared" si="39"/>
        <v>0</v>
      </c>
      <c r="BL420" s="24" t="s">
        <v>330</v>
      </c>
      <c r="BM420" s="24" t="s">
        <v>948</v>
      </c>
    </row>
    <row r="421" spans="2:65" s="1" customFormat="1" ht="22.5" customHeight="1">
      <c r="B421" s="41"/>
      <c r="C421" s="195" t="s">
        <v>949</v>
      </c>
      <c r="D421" s="195" t="s">
        <v>253</v>
      </c>
      <c r="E421" s="196" t="s">
        <v>950</v>
      </c>
      <c r="F421" s="197" t="s">
        <v>951</v>
      </c>
      <c r="G421" s="198" t="s">
        <v>832</v>
      </c>
      <c r="H421" s="199">
        <v>3</v>
      </c>
      <c r="I421" s="200"/>
      <c r="J421" s="201">
        <f t="shared" si="30"/>
        <v>0</v>
      </c>
      <c r="K421" s="197" t="s">
        <v>21</v>
      </c>
      <c r="L421" s="61"/>
      <c r="M421" s="202" t="s">
        <v>21</v>
      </c>
      <c r="N421" s="203" t="s">
        <v>43</v>
      </c>
      <c r="O421" s="42"/>
      <c r="P421" s="204">
        <f t="shared" si="31"/>
        <v>0</v>
      </c>
      <c r="Q421" s="204">
        <v>1.8E-3</v>
      </c>
      <c r="R421" s="204">
        <f t="shared" si="32"/>
        <v>5.4000000000000003E-3</v>
      </c>
      <c r="S421" s="204">
        <v>0</v>
      </c>
      <c r="T421" s="205">
        <f t="shared" si="33"/>
        <v>0</v>
      </c>
      <c r="AR421" s="24" t="s">
        <v>330</v>
      </c>
      <c r="AT421" s="24" t="s">
        <v>253</v>
      </c>
      <c r="AU421" s="24" t="s">
        <v>94</v>
      </c>
      <c r="AY421" s="24" t="s">
        <v>250</v>
      </c>
      <c r="BE421" s="206">
        <f t="shared" si="34"/>
        <v>0</v>
      </c>
      <c r="BF421" s="206">
        <f t="shared" si="35"/>
        <v>0</v>
      </c>
      <c r="BG421" s="206">
        <f t="shared" si="36"/>
        <v>0</v>
      </c>
      <c r="BH421" s="206">
        <f t="shared" si="37"/>
        <v>0</v>
      </c>
      <c r="BI421" s="206">
        <f t="shared" si="38"/>
        <v>0</v>
      </c>
      <c r="BJ421" s="24" t="s">
        <v>94</v>
      </c>
      <c r="BK421" s="206">
        <f t="shared" si="39"/>
        <v>0</v>
      </c>
      <c r="BL421" s="24" t="s">
        <v>330</v>
      </c>
      <c r="BM421" s="24" t="s">
        <v>952</v>
      </c>
    </row>
    <row r="422" spans="2:65" s="1" customFormat="1" ht="22.5" customHeight="1">
      <c r="B422" s="41"/>
      <c r="C422" s="195" t="s">
        <v>953</v>
      </c>
      <c r="D422" s="195" t="s">
        <v>253</v>
      </c>
      <c r="E422" s="196" t="s">
        <v>954</v>
      </c>
      <c r="F422" s="197" t="s">
        <v>955</v>
      </c>
      <c r="G422" s="198" t="s">
        <v>832</v>
      </c>
      <c r="H422" s="199">
        <v>1</v>
      </c>
      <c r="I422" s="200"/>
      <c r="J422" s="201">
        <f t="shared" si="30"/>
        <v>0</v>
      </c>
      <c r="K422" s="197" t="s">
        <v>21</v>
      </c>
      <c r="L422" s="61"/>
      <c r="M422" s="202" t="s">
        <v>21</v>
      </c>
      <c r="N422" s="203" t="s">
        <v>43</v>
      </c>
      <c r="O422" s="42"/>
      <c r="P422" s="204">
        <f t="shared" si="31"/>
        <v>0</v>
      </c>
      <c r="Q422" s="204">
        <v>1.8400000000000001E-3</v>
      </c>
      <c r="R422" s="204">
        <f t="shared" si="32"/>
        <v>1.8400000000000001E-3</v>
      </c>
      <c r="S422" s="204">
        <v>0</v>
      </c>
      <c r="T422" s="205">
        <f t="shared" si="33"/>
        <v>0</v>
      </c>
      <c r="AR422" s="24" t="s">
        <v>330</v>
      </c>
      <c r="AT422" s="24" t="s">
        <v>253</v>
      </c>
      <c r="AU422" s="24" t="s">
        <v>94</v>
      </c>
      <c r="AY422" s="24" t="s">
        <v>250</v>
      </c>
      <c r="BE422" s="206">
        <f t="shared" si="34"/>
        <v>0</v>
      </c>
      <c r="BF422" s="206">
        <f t="shared" si="35"/>
        <v>0</v>
      </c>
      <c r="BG422" s="206">
        <f t="shared" si="36"/>
        <v>0</v>
      </c>
      <c r="BH422" s="206">
        <f t="shared" si="37"/>
        <v>0</v>
      </c>
      <c r="BI422" s="206">
        <f t="shared" si="38"/>
        <v>0</v>
      </c>
      <c r="BJ422" s="24" t="s">
        <v>94</v>
      </c>
      <c r="BK422" s="206">
        <f t="shared" si="39"/>
        <v>0</v>
      </c>
      <c r="BL422" s="24" t="s">
        <v>330</v>
      </c>
      <c r="BM422" s="24" t="s">
        <v>956</v>
      </c>
    </row>
    <row r="423" spans="2:65" s="1" customFormat="1" ht="22.5" customHeight="1">
      <c r="B423" s="41"/>
      <c r="C423" s="195" t="s">
        <v>957</v>
      </c>
      <c r="D423" s="195" t="s">
        <v>253</v>
      </c>
      <c r="E423" s="196" t="s">
        <v>958</v>
      </c>
      <c r="F423" s="197" t="s">
        <v>959</v>
      </c>
      <c r="G423" s="198" t="s">
        <v>832</v>
      </c>
      <c r="H423" s="199">
        <v>1</v>
      </c>
      <c r="I423" s="200"/>
      <c r="J423" s="201">
        <f t="shared" si="30"/>
        <v>0</v>
      </c>
      <c r="K423" s="197" t="s">
        <v>21</v>
      </c>
      <c r="L423" s="61"/>
      <c r="M423" s="202" t="s">
        <v>21</v>
      </c>
      <c r="N423" s="203" t="s">
        <v>43</v>
      </c>
      <c r="O423" s="42"/>
      <c r="P423" s="204">
        <f t="shared" si="31"/>
        <v>0</v>
      </c>
      <c r="Q423" s="204">
        <v>1.8400000000000001E-3</v>
      </c>
      <c r="R423" s="204">
        <f t="shared" si="32"/>
        <v>1.8400000000000001E-3</v>
      </c>
      <c r="S423" s="204">
        <v>0</v>
      </c>
      <c r="T423" s="205">
        <f t="shared" si="33"/>
        <v>0</v>
      </c>
      <c r="AR423" s="24" t="s">
        <v>330</v>
      </c>
      <c r="AT423" s="24" t="s">
        <v>253</v>
      </c>
      <c r="AU423" s="24" t="s">
        <v>94</v>
      </c>
      <c r="AY423" s="24" t="s">
        <v>250</v>
      </c>
      <c r="BE423" s="206">
        <f t="shared" si="34"/>
        <v>0</v>
      </c>
      <c r="BF423" s="206">
        <f t="shared" si="35"/>
        <v>0</v>
      </c>
      <c r="BG423" s="206">
        <f t="shared" si="36"/>
        <v>0</v>
      </c>
      <c r="BH423" s="206">
        <f t="shared" si="37"/>
        <v>0</v>
      </c>
      <c r="BI423" s="206">
        <f t="shared" si="38"/>
        <v>0</v>
      </c>
      <c r="BJ423" s="24" t="s">
        <v>94</v>
      </c>
      <c r="BK423" s="206">
        <f t="shared" si="39"/>
        <v>0</v>
      </c>
      <c r="BL423" s="24" t="s">
        <v>330</v>
      </c>
      <c r="BM423" s="24" t="s">
        <v>960</v>
      </c>
    </row>
    <row r="424" spans="2:65" s="1" customFormat="1" ht="22.5" customHeight="1">
      <c r="B424" s="41"/>
      <c r="C424" s="195" t="s">
        <v>961</v>
      </c>
      <c r="D424" s="195" t="s">
        <v>253</v>
      </c>
      <c r="E424" s="196" t="s">
        <v>962</v>
      </c>
      <c r="F424" s="197" t="s">
        <v>963</v>
      </c>
      <c r="G424" s="198" t="s">
        <v>832</v>
      </c>
      <c r="H424" s="199">
        <v>1</v>
      </c>
      <c r="I424" s="200"/>
      <c r="J424" s="201">
        <f t="shared" si="30"/>
        <v>0</v>
      </c>
      <c r="K424" s="197" t="s">
        <v>21</v>
      </c>
      <c r="L424" s="61"/>
      <c r="M424" s="202" t="s">
        <v>21</v>
      </c>
      <c r="N424" s="203" t="s">
        <v>43</v>
      </c>
      <c r="O424" s="42"/>
      <c r="P424" s="204">
        <f t="shared" si="31"/>
        <v>0</v>
      </c>
      <c r="Q424" s="204">
        <v>1.8400000000000001E-3</v>
      </c>
      <c r="R424" s="204">
        <f t="shared" si="32"/>
        <v>1.8400000000000001E-3</v>
      </c>
      <c r="S424" s="204">
        <v>0</v>
      </c>
      <c r="T424" s="205">
        <f t="shared" si="33"/>
        <v>0</v>
      </c>
      <c r="AR424" s="24" t="s">
        <v>330</v>
      </c>
      <c r="AT424" s="24" t="s">
        <v>253</v>
      </c>
      <c r="AU424" s="24" t="s">
        <v>94</v>
      </c>
      <c r="AY424" s="24" t="s">
        <v>250</v>
      </c>
      <c r="BE424" s="206">
        <f t="shared" si="34"/>
        <v>0</v>
      </c>
      <c r="BF424" s="206">
        <f t="shared" si="35"/>
        <v>0</v>
      </c>
      <c r="BG424" s="206">
        <f t="shared" si="36"/>
        <v>0</v>
      </c>
      <c r="BH424" s="206">
        <f t="shared" si="37"/>
        <v>0</v>
      </c>
      <c r="BI424" s="206">
        <f t="shared" si="38"/>
        <v>0</v>
      </c>
      <c r="BJ424" s="24" t="s">
        <v>94</v>
      </c>
      <c r="BK424" s="206">
        <f t="shared" si="39"/>
        <v>0</v>
      </c>
      <c r="BL424" s="24" t="s">
        <v>330</v>
      </c>
      <c r="BM424" s="24" t="s">
        <v>964</v>
      </c>
    </row>
    <row r="425" spans="2:65" s="1" customFormat="1" ht="22.5" customHeight="1">
      <c r="B425" s="41"/>
      <c r="C425" s="195" t="s">
        <v>965</v>
      </c>
      <c r="D425" s="195" t="s">
        <v>253</v>
      </c>
      <c r="E425" s="196" t="s">
        <v>966</v>
      </c>
      <c r="F425" s="197" t="s">
        <v>967</v>
      </c>
      <c r="G425" s="198" t="s">
        <v>266</v>
      </c>
      <c r="H425" s="199">
        <v>4.9000000000000002E-2</v>
      </c>
      <c r="I425" s="200"/>
      <c r="J425" s="201">
        <f t="shared" si="30"/>
        <v>0</v>
      </c>
      <c r="K425" s="197" t="s">
        <v>21</v>
      </c>
      <c r="L425" s="61"/>
      <c r="M425" s="202" t="s">
        <v>21</v>
      </c>
      <c r="N425" s="203" t="s">
        <v>43</v>
      </c>
      <c r="O425" s="42"/>
      <c r="P425" s="204">
        <f t="shared" si="31"/>
        <v>0</v>
      </c>
      <c r="Q425" s="204">
        <v>0</v>
      </c>
      <c r="R425" s="204">
        <f t="shared" si="32"/>
        <v>0</v>
      </c>
      <c r="S425" s="204">
        <v>0</v>
      </c>
      <c r="T425" s="205">
        <f t="shared" si="33"/>
        <v>0</v>
      </c>
      <c r="AR425" s="24" t="s">
        <v>330</v>
      </c>
      <c r="AT425" s="24" t="s">
        <v>253</v>
      </c>
      <c r="AU425" s="24" t="s">
        <v>94</v>
      </c>
      <c r="AY425" s="24" t="s">
        <v>250</v>
      </c>
      <c r="BE425" s="206">
        <f t="shared" si="34"/>
        <v>0</v>
      </c>
      <c r="BF425" s="206">
        <f t="shared" si="35"/>
        <v>0</v>
      </c>
      <c r="BG425" s="206">
        <f t="shared" si="36"/>
        <v>0</v>
      </c>
      <c r="BH425" s="206">
        <f t="shared" si="37"/>
        <v>0</v>
      </c>
      <c r="BI425" s="206">
        <f t="shared" si="38"/>
        <v>0</v>
      </c>
      <c r="BJ425" s="24" t="s">
        <v>94</v>
      </c>
      <c r="BK425" s="206">
        <f t="shared" si="39"/>
        <v>0</v>
      </c>
      <c r="BL425" s="24" t="s">
        <v>330</v>
      </c>
      <c r="BM425" s="24" t="s">
        <v>968</v>
      </c>
    </row>
    <row r="426" spans="2:65" s="10" customFormat="1" ht="29.85" customHeight="1">
      <c r="B426" s="178"/>
      <c r="C426" s="179"/>
      <c r="D426" s="192" t="s">
        <v>70</v>
      </c>
      <c r="E426" s="193" t="s">
        <v>969</v>
      </c>
      <c r="F426" s="193" t="s">
        <v>970</v>
      </c>
      <c r="G426" s="179"/>
      <c r="H426" s="179"/>
      <c r="I426" s="182"/>
      <c r="J426" s="194">
        <f>BK426</f>
        <v>0</v>
      </c>
      <c r="K426" s="179"/>
      <c r="L426" s="184"/>
      <c r="M426" s="185"/>
      <c r="N426" s="186"/>
      <c r="O426" s="186"/>
      <c r="P426" s="187">
        <f>SUM(P427:P429)</f>
        <v>0</v>
      </c>
      <c r="Q426" s="186"/>
      <c r="R426" s="187">
        <f>SUM(R427:R429)</f>
        <v>5.595E-2</v>
      </c>
      <c r="S426" s="186"/>
      <c r="T426" s="188">
        <f>SUM(T427:T429)</f>
        <v>0</v>
      </c>
      <c r="AR426" s="189" t="s">
        <v>94</v>
      </c>
      <c r="AT426" s="190" t="s">
        <v>70</v>
      </c>
      <c r="AU426" s="190" t="s">
        <v>79</v>
      </c>
      <c r="AY426" s="189" t="s">
        <v>250</v>
      </c>
      <c r="BK426" s="191">
        <f>SUM(BK427:BK429)</f>
        <v>0</v>
      </c>
    </row>
    <row r="427" spans="2:65" s="1" customFormat="1" ht="31.5" customHeight="1">
      <c r="B427" s="41"/>
      <c r="C427" s="195" t="s">
        <v>186</v>
      </c>
      <c r="D427" s="195" t="s">
        <v>253</v>
      </c>
      <c r="E427" s="196" t="s">
        <v>971</v>
      </c>
      <c r="F427" s="197" t="s">
        <v>972</v>
      </c>
      <c r="G427" s="198" t="s">
        <v>832</v>
      </c>
      <c r="H427" s="199">
        <v>2</v>
      </c>
      <c r="I427" s="200"/>
      <c r="J427" s="201">
        <f>ROUND(I427*H427,2)</f>
        <v>0</v>
      </c>
      <c r="K427" s="197" t="s">
        <v>21</v>
      </c>
      <c r="L427" s="61"/>
      <c r="M427" s="202" t="s">
        <v>21</v>
      </c>
      <c r="N427" s="203" t="s">
        <v>43</v>
      </c>
      <c r="O427" s="42"/>
      <c r="P427" s="204">
        <f>O427*H427</f>
        <v>0</v>
      </c>
      <c r="Q427" s="204">
        <v>1.865E-2</v>
      </c>
      <c r="R427" s="204">
        <f>Q427*H427</f>
        <v>3.73E-2</v>
      </c>
      <c r="S427" s="204">
        <v>0</v>
      </c>
      <c r="T427" s="205">
        <f>S427*H427</f>
        <v>0</v>
      </c>
      <c r="AR427" s="24" t="s">
        <v>330</v>
      </c>
      <c r="AT427" s="24" t="s">
        <v>253</v>
      </c>
      <c r="AU427" s="24" t="s">
        <v>94</v>
      </c>
      <c r="AY427" s="24" t="s">
        <v>250</v>
      </c>
      <c r="BE427" s="206">
        <f>IF(N427="základní",J427,0)</f>
        <v>0</v>
      </c>
      <c r="BF427" s="206">
        <f>IF(N427="snížená",J427,0)</f>
        <v>0</v>
      </c>
      <c r="BG427" s="206">
        <f>IF(N427="zákl. přenesená",J427,0)</f>
        <v>0</v>
      </c>
      <c r="BH427" s="206">
        <f>IF(N427="sníž. přenesená",J427,0)</f>
        <v>0</v>
      </c>
      <c r="BI427" s="206">
        <f>IF(N427="nulová",J427,0)</f>
        <v>0</v>
      </c>
      <c r="BJ427" s="24" t="s">
        <v>94</v>
      </c>
      <c r="BK427" s="206">
        <f>ROUND(I427*H427,2)</f>
        <v>0</v>
      </c>
      <c r="BL427" s="24" t="s">
        <v>330</v>
      </c>
      <c r="BM427" s="24" t="s">
        <v>973</v>
      </c>
    </row>
    <row r="428" spans="2:65" s="1" customFormat="1" ht="31.5" customHeight="1">
      <c r="B428" s="41"/>
      <c r="C428" s="195" t="s">
        <v>974</v>
      </c>
      <c r="D428" s="195" t="s">
        <v>253</v>
      </c>
      <c r="E428" s="196" t="s">
        <v>975</v>
      </c>
      <c r="F428" s="197" t="s">
        <v>976</v>
      </c>
      <c r="G428" s="198" t="s">
        <v>832</v>
      </c>
      <c r="H428" s="199">
        <v>1</v>
      </c>
      <c r="I428" s="200"/>
      <c r="J428" s="201">
        <f>ROUND(I428*H428,2)</f>
        <v>0</v>
      </c>
      <c r="K428" s="197" t="s">
        <v>21</v>
      </c>
      <c r="L428" s="61"/>
      <c r="M428" s="202" t="s">
        <v>21</v>
      </c>
      <c r="N428" s="203" t="s">
        <v>43</v>
      </c>
      <c r="O428" s="42"/>
      <c r="P428" s="204">
        <f>O428*H428</f>
        <v>0</v>
      </c>
      <c r="Q428" s="204">
        <v>1.865E-2</v>
      </c>
      <c r="R428" s="204">
        <f>Q428*H428</f>
        <v>1.865E-2</v>
      </c>
      <c r="S428" s="204">
        <v>0</v>
      </c>
      <c r="T428" s="205">
        <f>S428*H428</f>
        <v>0</v>
      </c>
      <c r="AR428" s="24" t="s">
        <v>330</v>
      </c>
      <c r="AT428" s="24" t="s">
        <v>253</v>
      </c>
      <c r="AU428" s="24" t="s">
        <v>94</v>
      </c>
      <c r="AY428" s="24" t="s">
        <v>250</v>
      </c>
      <c r="BE428" s="206">
        <f>IF(N428="základní",J428,0)</f>
        <v>0</v>
      </c>
      <c r="BF428" s="206">
        <f>IF(N428="snížená",J428,0)</f>
        <v>0</v>
      </c>
      <c r="BG428" s="206">
        <f>IF(N428="zákl. přenesená",J428,0)</f>
        <v>0</v>
      </c>
      <c r="BH428" s="206">
        <f>IF(N428="sníž. přenesená",J428,0)</f>
        <v>0</v>
      </c>
      <c r="BI428" s="206">
        <f>IF(N428="nulová",J428,0)</f>
        <v>0</v>
      </c>
      <c r="BJ428" s="24" t="s">
        <v>94</v>
      </c>
      <c r="BK428" s="206">
        <f>ROUND(I428*H428,2)</f>
        <v>0</v>
      </c>
      <c r="BL428" s="24" t="s">
        <v>330</v>
      </c>
      <c r="BM428" s="24" t="s">
        <v>977</v>
      </c>
    </row>
    <row r="429" spans="2:65" s="1" customFormat="1" ht="22.5" customHeight="1">
      <c r="B429" s="41"/>
      <c r="C429" s="195" t="s">
        <v>978</v>
      </c>
      <c r="D429" s="195" t="s">
        <v>253</v>
      </c>
      <c r="E429" s="196" t="s">
        <v>979</v>
      </c>
      <c r="F429" s="197" t="s">
        <v>980</v>
      </c>
      <c r="G429" s="198" t="s">
        <v>266</v>
      </c>
      <c r="H429" s="199">
        <v>1.9E-2</v>
      </c>
      <c r="I429" s="200"/>
      <c r="J429" s="201">
        <f>ROUND(I429*H429,2)</f>
        <v>0</v>
      </c>
      <c r="K429" s="197" t="s">
        <v>21</v>
      </c>
      <c r="L429" s="61"/>
      <c r="M429" s="202" t="s">
        <v>21</v>
      </c>
      <c r="N429" s="203" t="s">
        <v>43</v>
      </c>
      <c r="O429" s="42"/>
      <c r="P429" s="204">
        <f>O429*H429</f>
        <v>0</v>
      </c>
      <c r="Q429" s="204">
        <v>0</v>
      </c>
      <c r="R429" s="204">
        <f>Q429*H429</f>
        <v>0</v>
      </c>
      <c r="S429" s="204">
        <v>0</v>
      </c>
      <c r="T429" s="205">
        <f>S429*H429</f>
        <v>0</v>
      </c>
      <c r="AR429" s="24" t="s">
        <v>330</v>
      </c>
      <c r="AT429" s="24" t="s">
        <v>253</v>
      </c>
      <c r="AU429" s="24" t="s">
        <v>94</v>
      </c>
      <c r="AY429" s="24" t="s">
        <v>250</v>
      </c>
      <c r="BE429" s="206">
        <f>IF(N429="základní",J429,0)</f>
        <v>0</v>
      </c>
      <c r="BF429" s="206">
        <f>IF(N429="snížená",J429,0)</f>
        <v>0</v>
      </c>
      <c r="BG429" s="206">
        <f>IF(N429="zákl. přenesená",J429,0)</f>
        <v>0</v>
      </c>
      <c r="BH429" s="206">
        <f>IF(N429="sníž. přenesená",J429,0)</f>
        <v>0</v>
      </c>
      <c r="BI429" s="206">
        <f>IF(N429="nulová",J429,0)</f>
        <v>0</v>
      </c>
      <c r="BJ429" s="24" t="s">
        <v>94</v>
      </c>
      <c r="BK429" s="206">
        <f>ROUND(I429*H429,2)</f>
        <v>0</v>
      </c>
      <c r="BL429" s="24" t="s">
        <v>330</v>
      </c>
      <c r="BM429" s="24" t="s">
        <v>981</v>
      </c>
    </row>
    <row r="430" spans="2:65" s="10" customFormat="1" ht="29.85" customHeight="1">
      <c r="B430" s="178"/>
      <c r="C430" s="179"/>
      <c r="D430" s="192" t="s">
        <v>70</v>
      </c>
      <c r="E430" s="193" t="s">
        <v>982</v>
      </c>
      <c r="F430" s="193" t="s">
        <v>983</v>
      </c>
      <c r="G430" s="179"/>
      <c r="H430" s="179"/>
      <c r="I430" s="182"/>
      <c r="J430" s="194">
        <f>BK430</f>
        <v>0</v>
      </c>
      <c r="K430" s="179"/>
      <c r="L430" s="184"/>
      <c r="M430" s="185"/>
      <c r="N430" s="186"/>
      <c r="O430" s="186"/>
      <c r="P430" s="187">
        <f>SUM(P431:P437)</f>
        <v>0</v>
      </c>
      <c r="Q430" s="186"/>
      <c r="R430" s="187">
        <f>SUM(R431:R437)</f>
        <v>0.16438</v>
      </c>
      <c r="S430" s="186"/>
      <c r="T430" s="188">
        <f>SUM(T431:T437)</f>
        <v>0</v>
      </c>
      <c r="AR430" s="189" t="s">
        <v>94</v>
      </c>
      <c r="AT430" s="190" t="s">
        <v>70</v>
      </c>
      <c r="AU430" s="190" t="s">
        <v>79</v>
      </c>
      <c r="AY430" s="189" t="s">
        <v>250</v>
      </c>
      <c r="BK430" s="191">
        <f>SUM(BK431:BK437)</f>
        <v>0</v>
      </c>
    </row>
    <row r="431" spans="2:65" s="1" customFormat="1" ht="31.5" customHeight="1">
      <c r="B431" s="41"/>
      <c r="C431" s="195" t="s">
        <v>984</v>
      </c>
      <c r="D431" s="195" t="s">
        <v>253</v>
      </c>
      <c r="E431" s="196" t="s">
        <v>985</v>
      </c>
      <c r="F431" s="197" t="s">
        <v>986</v>
      </c>
      <c r="G431" s="198" t="s">
        <v>832</v>
      </c>
      <c r="H431" s="199">
        <v>1</v>
      </c>
      <c r="I431" s="200"/>
      <c r="J431" s="201">
        <f t="shared" ref="J431:J437" si="40">ROUND(I431*H431,2)</f>
        <v>0</v>
      </c>
      <c r="K431" s="197" t="s">
        <v>21</v>
      </c>
      <c r="L431" s="61"/>
      <c r="M431" s="202" t="s">
        <v>21</v>
      </c>
      <c r="N431" s="203" t="s">
        <v>43</v>
      </c>
      <c r="O431" s="42"/>
      <c r="P431" s="204">
        <f t="shared" ref="P431:P437" si="41">O431*H431</f>
        <v>0</v>
      </c>
      <c r="Q431" s="204">
        <v>8.0549999999999997E-2</v>
      </c>
      <c r="R431" s="204">
        <f t="shared" ref="R431:R437" si="42">Q431*H431</f>
        <v>8.0549999999999997E-2</v>
      </c>
      <c r="S431" s="204">
        <v>0</v>
      </c>
      <c r="T431" s="205">
        <f t="shared" ref="T431:T437" si="43">S431*H431</f>
        <v>0</v>
      </c>
      <c r="AR431" s="24" t="s">
        <v>330</v>
      </c>
      <c r="AT431" s="24" t="s">
        <v>253</v>
      </c>
      <c r="AU431" s="24" t="s">
        <v>94</v>
      </c>
      <c r="AY431" s="24" t="s">
        <v>250</v>
      </c>
      <c r="BE431" s="206">
        <f t="shared" ref="BE431:BE437" si="44">IF(N431="základní",J431,0)</f>
        <v>0</v>
      </c>
      <c r="BF431" s="206">
        <f t="shared" ref="BF431:BF437" si="45">IF(N431="snížená",J431,0)</f>
        <v>0</v>
      </c>
      <c r="BG431" s="206">
        <f t="shared" ref="BG431:BG437" si="46">IF(N431="zákl. přenesená",J431,0)</f>
        <v>0</v>
      </c>
      <c r="BH431" s="206">
        <f t="shared" ref="BH431:BH437" si="47">IF(N431="sníž. přenesená",J431,0)</f>
        <v>0</v>
      </c>
      <c r="BI431" s="206">
        <f t="shared" ref="BI431:BI437" si="48">IF(N431="nulová",J431,0)</f>
        <v>0</v>
      </c>
      <c r="BJ431" s="24" t="s">
        <v>94</v>
      </c>
      <c r="BK431" s="206">
        <f t="shared" ref="BK431:BK437" si="49">ROUND(I431*H431,2)</f>
        <v>0</v>
      </c>
      <c r="BL431" s="24" t="s">
        <v>330</v>
      </c>
      <c r="BM431" s="24" t="s">
        <v>987</v>
      </c>
    </row>
    <row r="432" spans="2:65" s="1" customFormat="1" ht="22.5" customHeight="1">
      <c r="B432" s="41"/>
      <c r="C432" s="195" t="s">
        <v>988</v>
      </c>
      <c r="D432" s="195" t="s">
        <v>253</v>
      </c>
      <c r="E432" s="196" t="s">
        <v>989</v>
      </c>
      <c r="F432" s="197" t="s">
        <v>990</v>
      </c>
      <c r="G432" s="198" t="s">
        <v>832</v>
      </c>
      <c r="H432" s="199">
        <v>1</v>
      </c>
      <c r="I432" s="200"/>
      <c r="J432" s="201">
        <f t="shared" si="40"/>
        <v>0</v>
      </c>
      <c r="K432" s="197" t="s">
        <v>21</v>
      </c>
      <c r="L432" s="61"/>
      <c r="M432" s="202" t="s">
        <v>21</v>
      </c>
      <c r="N432" s="203" t="s">
        <v>43</v>
      </c>
      <c r="O432" s="42"/>
      <c r="P432" s="204">
        <f t="shared" si="41"/>
        <v>0</v>
      </c>
      <c r="Q432" s="204">
        <v>8.0549999999999997E-2</v>
      </c>
      <c r="R432" s="204">
        <f t="shared" si="42"/>
        <v>8.0549999999999997E-2</v>
      </c>
      <c r="S432" s="204">
        <v>0</v>
      </c>
      <c r="T432" s="205">
        <f t="shared" si="43"/>
        <v>0</v>
      </c>
      <c r="AR432" s="24" t="s">
        <v>330</v>
      </c>
      <c r="AT432" s="24" t="s">
        <v>253</v>
      </c>
      <c r="AU432" s="24" t="s">
        <v>94</v>
      </c>
      <c r="AY432" s="24" t="s">
        <v>250</v>
      </c>
      <c r="BE432" s="206">
        <f t="shared" si="44"/>
        <v>0</v>
      </c>
      <c r="BF432" s="206">
        <f t="shared" si="45"/>
        <v>0</v>
      </c>
      <c r="BG432" s="206">
        <f t="shared" si="46"/>
        <v>0</v>
      </c>
      <c r="BH432" s="206">
        <f t="shared" si="47"/>
        <v>0</v>
      </c>
      <c r="BI432" s="206">
        <f t="shared" si="48"/>
        <v>0</v>
      </c>
      <c r="BJ432" s="24" t="s">
        <v>94</v>
      </c>
      <c r="BK432" s="206">
        <f t="shared" si="49"/>
        <v>0</v>
      </c>
      <c r="BL432" s="24" t="s">
        <v>330</v>
      </c>
      <c r="BM432" s="24" t="s">
        <v>991</v>
      </c>
    </row>
    <row r="433" spans="2:65" s="1" customFormat="1" ht="44.25" customHeight="1">
      <c r="B433" s="41"/>
      <c r="C433" s="195" t="s">
        <v>992</v>
      </c>
      <c r="D433" s="195" t="s">
        <v>253</v>
      </c>
      <c r="E433" s="196" t="s">
        <v>993</v>
      </c>
      <c r="F433" s="197" t="s">
        <v>994</v>
      </c>
      <c r="G433" s="198" t="s">
        <v>832</v>
      </c>
      <c r="H433" s="199">
        <v>1</v>
      </c>
      <c r="I433" s="200"/>
      <c r="J433" s="201">
        <f t="shared" si="40"/>
        <v>0</v>
      </c>
      <c r="K433" s="197" t="s">
        <v>21</v>
      </c>
      <c r="L433" s="61"/>
      <c r="M433" s="202" t="s">
        <v>21</v>
      </c>
      <c r="N433" s="203" t="s">
        <v>43</v>
      </c>
      <c r="O433" s="42"/>
      <c r="P433" s="204">
        <f t="shared" si="41"/>
        <v>0</v>
      </c>
      <c r="Q433" s="204">
        <v>1.5200000000000001E-3</v>
      </c>
      <c r="R433" s="204">
        <f t="shared" si="42"/>
        <v>1.5200000000000001E-3</v>
      </c>
      <c r="S433" s="204">
        <v>0</v>
      </c>
      <c r="T433" s="205">
        <f t="shared" si="43"/>
        <v>0</v>
      </c>
      <c r="AR433" s="24" t="s">
        <v>330</v>
      </c>
      <c r="AT433" s="24" t="s">
        <v>253</v>
      </c>
      <c r="AU433" s="24" t="s">
        <v>94</v>
      </c>
      <c r="AY433" s="24" t="s">
        <v>250</v>
      </c>
      <c r="BE433" s="206">
        <f t="shared" si="44"/>
        <v>0</v>
      </c>
      <c r="BF433" s="206">
        <f t="shared" si="45"/>
        <v>0</v>
      </c>
      <c r="BG433" s="206">
        <f t="shared" si="46"/>
        <v>0</v>
      </c>
      <c r="BH433" s="206">
        <f t="shared" si="47"/>
        <v>0</v>
      </c>
      <c r="BI433" s="206">
        <f t="shared" si="48"/>
        <v>0</v>
      </c>
      <c r="BJ433" s="24" t="s">
        <v>94</v>
      </c>
      <c r="BK433" s="206">
        <f t="shared" si="49"/>
        <v>0</v>
      </c>
      <c r="BL433" s="24" t="s">
        <v>330</v>
      </c>
      <c r="BM433" s="24" t="s">
        <v>995</v>
      </c>
    </row>
    <row r="434" spans="2:65" s="1" customFormat="1" ht="22.5" customHeight="1">
      <c r="B434" s="41"/>
      <c r="C434" s="195" t="s">
        <v>996</v>
      </c>
      <c r="D434" s="195" t="s">
        <v>253</v>
      </c>
      <c r="E434" s="196" t="s">
        <v>997</v>
      </c>
      <c r="F434" s="197" t="s">
        <v>998</v>
      </c>
      <c r="G434" s="198" t="s">
        <v>356</v>
      </c>
      <c r="H434" s="199">
        <v>4</v>
      </c>
      <c r="I434" s="200"/>
      <c r="J434" s="201">
        <f t="shared" si="40"/>
        <v>0</v>
      </c>
      <c r="K434" s="197" t="s">
        <v>21</v>
      </c>
      <c r="L434" s="61"/>
      <c r="M434" s="202" t="s">
        <v>21</v>
      </c>
      <c r="N434" s="203" t="s">
        <v>43</v>
      </c>
      <c r="O434" s="42"/>
      <c r="P434" s="204">
        <f t="shared" si="41"/>
        <v>0</v>
      </c>
      <c r="Q434" s="204">
        <v>4.4000000000000002E-4</v>
      </c>
      <c r="R434" s="204">
        <f t="shared" si="42"/>
        <v>1.7600000000000001E-3</v>
      </c>
      <c r="S434" s="204">
        <v>0</v>
      </c>
      <c r="T434" s="205">
        <f t="shared" si="43"/>
        <v>0</v>
      </c>
      <c r="AR434" s="24" t="s">
        <v>330</v>
      </c>
      <c r="AT434" s="24" t="s">
        <v>253</v>
      </c>
      <c r="AU434" s="24" t="s">
        <v>94</v>
      </c>
      <c r="AY434" s="24" t="s">
        <v>250</v>
      </c>
      <c r="BE434" s="206">
        <f t="shared" si="44"/>
        <v>0</v>
      </c>
      <c r="BF434" s="206">
        <f t="shared" si="45"/>
        <v>0</v>
      </c>
      <c r="BG434" s="206">
        <f t="shared" si="46"/>
        <v>0</v>
      </c>
      <c r="BH434" s="206">
        <f t="shared" si="47"/>
        <v>0</v>
      </c>
      <c r="BI434" s="206">
        <f t="shared" si="48"/>
        <v>0</v>
      </c>
      <c r="BJ434" s="24" t="s">
        <v>94</v>
      </c>
      <c r="BK434" s="206">
        <f t="shared" si="49"/>
        <v>0</v>
      </c>
      <c r="BL434" s="24" t="s">
        <v>330</v>
      </c>
      <c r="BM434" s="24" t="s">
        <v>999</v>
      </c>
    </row>
    <row r="435" spans="2:65" s="1" customFormat="1" ht="22.5" customHeight="1">
      <c r="B435" s="41"/>
      <c r="C435" s="195" t="s">
        <v>1000</v>
      </c>
      <c r="D435" s="195" t="s">
        <v>253</v>
      </c>
      <c r="E435" s="196" t="s">
        <v>1001</v>
      </c>
      <c r="F435" s="197" t="s">
        <v>1002</v>
      </c>
      <c r="G435" s="198" t="s">
        <v>301</v>
      </c>
      <c r="H435" s="199">
        <v>1</v>
      </c>
      <c r="I435" s="200"/>
      <c r="J435" s="201">
        <f t="shared" si="40"/>
        <v>0</v>
      </c>
      <c r="K435" s="197" t="s">
        <v>21</v>
      </c>
      <c r="L435" s="61"/>
      <c r="M435" s="202" t="s">
        <v>21</v>
      </c>
      <c r="N435" s="203" t="s">
        <v>43</v>
      </c>
      <c r="O435" s="42"/>
      <c r="P435" s="204">
        <f t="shared" si="41"/>
        <v>0</v>
      </c>
      <c r="Q435" s="204">
        <v>0</v>
      </c>
      <c r="R435" s="204">
        <f t="shared" si="42"/>
        <v>0</v>
      </c>
      <c r="S435" s="204">
        <v>0</v>
      </c>
      <c r="T435" s="205">
        <f t="shared" si="43"/>
        <v>0</v>
      </c>
      <c r="AR435" s="24" t="s">
        <v>330</v>
      </c>
      <c r="AT435" s="24" t="s">
        <v>253</v>
      </c>
      <c r="AU435" s="24" t="s">
        <v>94</v>
      </c>
      <c r="AY435" s="24" t="s">
        <v>250</v>
      </c>
      <c r="BE435" s="206">
        <f t="shared" si="44"/>
        <v>0</v>
      </c>
      <c r="BF435" s="206">
        <f t="shared" si="45"/>
        <v>0</v>
      </c>
      <c r="BG435" s="206">
        <f t="shared" si="46"/>
        <v>0</v>
      </c>
      <c r="BH435" s="206">
        <f t="shared" si="47"/>
        <v>0</v>
      </c>
      <c r="BI435" s="206">
        <f t="shared" si="48"/>
        <v>0</v>
      </c>
      <c r="BJ435" s="24" t="s">
        <v>94</v>
      </c>
      <c r="BK435" s="206">
        <f t="shared" si="49"/>
        <v>0</v>
      </c>
      <c r="BL435" s="24" t="s">
        <v>330</v>
      </c>
      <c r="BM435" s="24" t="s">
        <v>1003</v>
      </c>
    </row>
    <row r="436" spans="2:65" s="1" customFormat="1" ht="22.5" customHeight="1">
      <c r="B436" s="41"/>
      <c r="C436" s="195" t="s">
        <v>1004</v>
      </c>
      <c r="D436" s="195" t="s">
        <v>253</v>
      </c>
      <c r="E436" s="196" t="s">
        <v>1005</v>
      </c>
      <c r="F436" s="197" t="s">
        <v>1006</v>
      </c>
      <c r="G436" s="198" t="s">
        <v>301</v>
      </c>
      <c r="H436" s="199">
        <v>1</v>
      </c>
      <c r="I436" s="200"/>
      <c r="J436" s="201">
        <f t="shared" si="40"/>
        <v>0</v>
      </c>
      <c r="K436" s="197" t="s">
        <v>21</v>
      </c>
      <c r="L436" s="61"/>
      <c r="M436" s="202" t="s">
        <v>21</v>
      </c>
      <c r="N436" s="203" t="s">
        <v>43</v>
      </c>
      <c r="O436" s="42"/>
      <c r="P436" s="204">
        <f t="shared" si="41"/>
        <v>0</v>
      </c>
      <c r="Q436" s="204">
        <v>0</v>
      </c>
      <c r="R436" s="204">
        <f t="shared" si="42"/>
        <v>0</v>
      </c>
      <c r="S436" s="204">
        <v>0</v>
      </c>
      <c r="T436" s="205">
        <f t="shared" si="43"/>
        <v>0</v>
      </c>
      <c r="AR436" s="24" t="s">
        <v>330</v>
      </c>
      <c r="AT436" s="24" t="s">
        <v>253</v>
      </c>
      <c r="AU436" s="24" t="s">
        <v>94</v>
      </c>
      <c r="AY436" s="24" t="s">
        <v>250</v>
      </c>
      <c r="BE436" s="206">
        <f t="shared" si="44"/>
        <v>0</v>
      </c>
      <c r="BF436" s="206">
        <f t="shared" si="45"/>
        <v>0</v>
      </c>
      <c r="BG436" s="206">
        <f t="shared" si="46"/>
        <v>0</v>
      </c>
      <c r="BH436" s="206">
        <f t="shared" si="47"/>
        <v>0</v>
      </c>
      <c r="BI436" s="206">
        <f t="shared" si="48"/>
        <v>0</v>
      </c>
      <c r="BJ436" s="24" t="s">
        <v>94</v>
      </c>
      <c r="BK436" s="206">
        <f t="shared" si="49"/>
        <v>0</v>
      </c>
      <c r="BL436" s="24" t="s">
        <v>330</v>
      </c>
      <c r="BM436" s="24" t="s">
        <v>1007</v>
      </c>
    </row>
    <row r="437" spans="2:65" s="1" customFormat="1" ht="22.5" customHeight="1">
      <c r="B437" s="41"/>
      <c r="C437" s="195" t="s">
        <v>1008</v>
      </c>
      <c r="D437" s="195" t="s">
        <v>253</v>
      </c>
      <c r="E437" s="196" t="s">
        <v>1009</v>
      </c>
      <c r="F437" s="197" t="s">
        <v>1010</v>
      </c>
      <c r="G437" s="198" t="s">
        <v>266</v>
      </c>
      <c r="H437" s="199">
        <v>8.4000000000000005E-2</v>
      </c>
      <c r="I437" s="200"/>
      <c r="J437" s="201">
        <f t="shared" si="40"/>
        <v>0</v>
      </c>
      <c r="K437" s="197" t="s">
        <v>21</v>
      </c>
      <c r="L437" s="61"/>
      <c r="M437" s="202" t="s">
        <v>21</v>
      </c>
      <c r="N437" s="203" t="s">
        <v>43</v>
      </c>
      <c r="O437" s="42"/>
      <c r="P437" s="204">
        <f t="shared" si="41"/>
        <v>0</v>
      </c>
      <c r="Q437" s="204">
        <v>0</v>
      </c>
      <c r="R437" s="204">
        <f t="shared" si="42"/>
        <v>0</v>
      </c>
      <c r="S437" s="204">
        <v>0</v>
      </c>
      <c r="T437" s="205">
        <f t="shared" si="43"/>
        <v>0</v>
      </c>
      <c r="AR437" s="24" t="s">
        <v>330</v>
      </c>
      <c r="AT437" s="24" t="s">
        <v>253</v>
      </c>
      <c r="AU437" s="24" t="s">
        <v>94</v>
      </c>
      <c r="AY437" s="24" t="s">
        <v>250</v>
      </c>
      <c r="BE437" s="206">
        <f t="shared" si="44"/>
        <v>0</v>
      </c>
      <c r="BF437" s="206">
        <f t="shared" si="45"/>
        <v>0</v>
      </c>
      <c r="BG437" s="206">
        <f t="shared" si="46"/>
        <v>0</v>
      </c>
      <c r="BH437" s="206">
        <f t="shared" si="47"/>
        <v>0</v>
      </c>
      <c r="BI437" s="206">
        <f t="shared" si="48"/>
        <v>0</v>
      </c>
      <c r="BJ437" s="24" t="s">
        <v>94</v>
      </c>
      <c r="BK437" s="206">
        <f t="shared" si="49"/>
        <v>0</v>
      </c>
      <c r="BL437" s="24" t="s">
        <v>330</v>
      </c>
      <c r="BM437" s="24" t="s">
        <v>1011</v>
      </c>
    </row>
    <row r="438" spans="2:65" s="10" customFormat="1" ht="29.85" customHeight="1">
      <c r="B438" s="178"/>
      <c r="C438" s="179"/>
      <c r="D438" s="192" t="s">
        <v>70</v>
      </c>
      <c r="E438" s="193" t="s">
        <v>1012</v>
      </c>
      <c r="F438" s="193" t="s">
        <v>1013</v>
      </c>
      <c r="G438" s="179"/>
      <c r="H438" s="179"/>
      <c r="I438" s="182"/>
      <c r="J438" s="194">
        <f>BK438</f>
        <v>0</v>
      </c>
      <c r="K438" s="179"/>
      <c r="L438" s="184"/>
      <c r="M438" s="185"/>
      <c r="N438" s="186"/>
      <c r="O438" s="186"/>
      <c r="P438" s="187">
        <f>SUM(P439:P441)</f>
        <v>0</v>
      </c>
      <c r="Q438" s="186"/>
      <c r="R438" s="187">
        <f>SUM(R439:R441)</f>
        <v>5.8910000000000004E-2</v>
      </c>
      <c r="S438" s="186"/>
      <c r="T438" s="188">
        <f>SUM(T439:T441)</f>
        <v>0</v>
      </c>
      <c r="AR438" s="189" t="s">
        <v>94</v>
      </c>
      <c r="AT438" s="190" t="s">
        <v>70</v>
      </c>
      <c r="AU438" s="190" t="s">
        <v>79</v>
      </c>
      <c r="AY438" s="189" t="s">
        <v>250</v>
      </c>
      <c r="BK438" s="191">
        <f>SUM(BK439:BK441)</f>
        <v>0</v>
      </c>
    </row>
    <row r="439" spans="2:65" s="1" customFormat="1" ht="22.5" customHeight="1">
      <c r="B439" s="41"/>
      <c r="C439" s="195" t="s">
        <v>1014</v>
      </c>
      <c r="D439" s="195" t="s">
        <v>253</v>
      </c>
      <c r="E439" s="196" t="s">
        <v>1015</v>
      </c>
      <c r="F439" s="197" t="s">
        <v>1016</v>
      </c>
      <c r="G439" s="198" t="s">
        <v>356</v>
      </c>
      <c r="H439" s="199">
        <v>111</v>
      </c>
      <c r="I439" s="200"/>
      <c r="J439" s="201">
        <f>ROUND(I439*H439,2)</f>
        <v>0</v>
      </c>
      <c r="K439" s="197" t="s">
        <v>21</v>
      </c>
      <c r="L439" s="61"/>
      <c r="M439" s="202" t="s">
        <v>21</v>
      </c>
      <c r="N439" s="203" t="s">
        <v>43</v>
      </c>
      <c r="O439" s="42"/>
      <c r="P439" s="204">
        <f>O439*H439</f>
        <v>0</v>
      </c>
      <c r="Q439" s="204">
        <v>4.4999999999999999E-4</v>
      </c>
      <c r="R439" s="204">
        <f>Q439*H439</f>
        <v>4.9950000000000001E-2</v>
      </c>
      <c r="S439" s="204">
        <v>0</v>
      </c>
      <c r="T439" s="205">
        <f>S439*H439</f>
        <v>0</v>
      </c>
      <c r="AR439" s="24" t="s">
        <v>330</v>
      </c>
      <c r="AT439" s="24" t="s">
        <v>253</v>
      </c>
      <c r="AU439" s="24" t="s">
        <v>94</v>
      </c>
      <c r="AY439" s="24" t="s">
        <v>250</v>
      </c>
      <c r="BE439" s="206">
        <f>IF(N439="základní",J439,0)</f>
        <v>0</v>
      </c>
      <c r="BF439" s="206">
        <f>IF(N439="snížená",J439,0)</f>
        <v>0</v>
      </c>
      <c r="BG439" s="206">
        <f>IF(N439="zákl. přenesená",J439,0)</f>
        <v>0</v>
      </c>
      <c r="BH439" s="206">
        <f>IF(N439="sníž. přenesená",J439,0)</f>
        <v>0</v>
      </c>
      <c r="BI439" s="206">
        <f>IF(N439="nulová",J439,0)</f>
        <v>0</v>
      </c>
      <c r="BJ439" s="24" t="s">
        <v>94</v>
      </c>
      <c r="BK439" s="206">
        <f>ROUND(I439*H439,2)</f>
        <v>0</v>
      </c>
      <c r="BL439" s="24" t="s">
        <v>330</v>
      </c>
      <c r="BM439" s="24" t="s">
        <v>1017</v>
      </c>
    </row>
    <row r="440" spans="2:65" s="1" customFormat="1" ht="22.5" customHeight="1">
      <c r="B440" s="41"/>
      <c r="C440" s="195" t="s">
        <v>1018</v>
      </c>
      <c r="D440" s="195" t="s">
        <v>253</v>
      </c>
      <c r="E440" s="196" t="s">
        <v>1019</v>
      </c>
      <c r="F440" s="197" t="s">
        <v>1020</v>
      </c>
      <c r="G440" s="198" t="s">
        <v>356</v>
      </c>
      <c r="H440" s="199">
        <v>16</v>
      </c>
      <c r="I440" s="200"/>
      <c r="J440" s="201">
        <f>ROUND(I440*H440,2)</f>
        <v>0</v>
      </c>
      <c r="K440" s="197" t="s">
        <v>21</v>
      </c>
      <c r="L440" s="61"/>
      <c r="M440" s="202" t="s">
        <v>21</v>
      </c>
      <c r="N440" s="203" t="s">
        <v>43</v>
      </c>
      <c r="O440" s="42"/>
      <c r="P440" s="204">
        <f>O440*H440</f>
        <v>0</v>
      </c>
      <c r="Q440" s="204">
        <v>5.5999999999999995E-4</v>
      </c>
      <c r="R440" s="204">
        <f>Q440*H440</f>
        <v>8.9599999999999992E-3</v>
      </c>
      <c r="S440" s="204">
        <v>0</v>
      </c>
      <c r="T440" s="205">
        <f>S440*H440</f>
        <v>0</v>
      </c>
      <c r="AR440" s="24" t="s">
        <v>330</v>
      </c>
      <c r="AT440" s="24" t="s">
        <v>253</v>
      </c>
      <c r="AU440" s="24" t="s">
        <v>94</v>
      </c>
      <c r="AY440" s="24" t="s">
        <v>250</v>
      </c>
      <c r="BE440" s="206">
        <f>IF(N440="základní",J440,0)</f>
        <v>0</v>
      </c>
      <c r="BF440" s="206">
        <f>IF(N440="snížená",J440,0)</f>
        <v>0</v>
      </c>
      <c r="BG440" s="206">
        <f>IF(N440="zákl. přenesená",J440,0)</f>
        <v>0</v>
      </c>
      <c r="BH440" s="206">
        <f>IF(N440="sníž. přenesená",J440,0)</f>
        <v>0</v>
      </c>
      <c r="BI440" s="206">
        <f>IF(N440="nulová",J440,0)</f>
        <v>0</v>
      </c>
      <c r="BJ440" s="24" t="s">
        <v>94</v>
      </c>
      <c r="BK440" s="206">
        <f>ROUND(I440*H440,2)</f>
        <v>0</v>
      </c>
      <c r="BL440" s="24" t="s">
        <v>330</v>
      </c>
      <c r="BM440" s="24" t="s">
        <v>1021</v>
      </c>
    </row>
    <row r="441" spans="2:65" s="1" customFormat="1" ht="22.5" customHeight="1">
      <c r="B441" s="41"/>
      <c r="C441" s="195" t="s">
        <v>1022</v>
      </c>
      <c r="D441" s="195" t="s">
        <v>253</v>
      </c>
      <c r="E441" s="196" t="s">
        <v>1023</v>
      </c>
      <c r="F441" s="197" t="s">
        <v>1024</v>
      </c>
      <c r="G441" s="198" t="s">
        <v>356</v>
      </c>
      <c r="H441" s="199">
        <v>127</v>
      </c>
      <c r="I441" s="200"/>
      <c r="J441" s="201">
        <f>ROUND(I441*H441,2)</f>
        <v>0</v>
      </c>
      <c r="K441" s="197" t="s">
        <v>21</v>
      </c>
      <c r="L441" s="61"/>
      <c r="M441" s="202" t="s">
        <v>21</v>
      </c>
      <c r="N441" s="203" t="s">
        <v>43</v>
      </c>
      <c r="O441" s="42"/>
      <c r="P441" s="204">
        <f>O441*H441</f>
        <v>0</v>
      </c>
      <c r="Q441" s="204">
        <v>0</v>
      </c>
      <c r="R441" s="204">
        <f>Q441*H441</f>
        <v>0</v>
      </c>
      <c r="S441" s="204">
        <v>0</v>
      </c>
      <c r="T441" s="205">
        <f>S441*H441</f>
        <v>0</v>
      </c>
      <c r="AR441" s="24" t="s">
        <v>330</v>
      </c>
      <c r="AT441" s="24" t="s">
        <v>253</v>
      </c>
      <c r="AU441" s="24" t="s">
        <v>94</v>
      </c>
      <c r="AY441" s="24" t="s">
        <v>250</v>
      </c>
      <c r="BE441" s="206">
        <f>IF(N441="základní",J441,0)</f>
        <v>0</v>
      </c>
      <c r="BF441" s="206">
        <f>IF(N441="snížená",J441,0)</f>
        <v>0</v>
      </c>
      <c r="BG441" s="206">
        <f>IF(N441="zákl. přenesená",J441,0)</f>
        <v>0</v>
      </c>
      <c r="BH441" s="206">
        <f>IF(N441="sníž. přenesená",J441,0)</f>
        <v>0</v>
      </c>
      <c r="BI441" s="206">
        <f>IF(N441="nulová",J441,0)</f>
        <v>0</v>
      </c>
      <c r="BJ441" s="24" t="s">
        <v>94</v>
      </c>
      <c r="BK441" s="206">
        <f>ROUND(I441*H441,2)</f>
        <v>0</v>
      </c>
      <c r="BL441" s="24" t="s">
        <v>330</v>
      </c>
      <c r="BM441" s="24" t="s">
        <v>1025</v>
      </c>
    </row>
    <row r="442" spans="2:65" s="10" customFormat="1" ht="29.85" customHeight="1">
      <c r="B442" s="178"/>
      <c r="C442" s="179"/>
      <c r="D442" s="192" t="s">
        <v>70</v>
      </c>
      <c r="E442" s="193" t="s">
        <v>1026</v>
      </c>
      <c r="F442" s="193" t="s">
        <v>1027</v>
      </c>
      <c r="G442" s="179"/>
      <c r="H442" s="179"/>
      <c r="I442" s="182"/>
      <c r="J442" s="194">
        <f>BK442</f>
        <v>0</v>
      </c>
      <c r="K442" s="179"/>
      <c r="L442" s="184"/>
      <c r="M442" s="185"/>
      <c r="N442" s="186"/>
      <c r="O442" s="186"/>
      <c r="P442" s="187">
        <f>SUM(P443:P449)</f>
        <v>0</v>
      </c>
      <c r="Q442" s="186"/>
      <c r="R442" s="187">
        <f>SUM(R443:R449)</f>
        <v>1.9199999999999998E-2</v>
      </c>
      <c r="S442" s="186"/>
      <c r="T442" s="188">
        <f>SUM(T443:T449)</f>
        <v>0</v>
      </c>
      <c r="AR442" s="189" t="s">
        <v>94</v>
      </c>
      <c r="AT442" s="190" t="s">
        <v>70</v>
      </c>
      <c r="AU442" s="190" t="s">
        <v>79</v>
      </c>
      <c r="AY442" s="189" t="s">
        <v>250</v>
      </c>
      <c r="BK442" s="191">
        <f>SUM(BK443:BK449)</f>
        <v>0</v>
      </c>
    </row>
    <row r="443" spans="2:65" s="1" customFormat="1" ht="22.5" customHeight="1">
      <c r="B443" s="41"/>
      <c r="C443" s="195" t="s">
        <v>1028</v>
      </c>
      <c r="D443" s="195" t="s">
        <v>253</v>
      </c>
      <c r="E443" s="196" t="s">
        <v>1029</v>
      </c>
      <c r="F443" s="197" t="s">
        <v>1030</v>
      </c>
      <c r="G443" s="198" t="s">
        <v>832</v>
      </c>
      <c r="H443" s="199">
        <v>1</v>
      </c>
      <c r="I443" s="200"/>
      <c r="J443" s="201">
        <f t="shared" ref="J443:J449" si="50">ROUND(I443*H443,2)</f>
        <v>0</v>
      </c>
      <c r="K443" s="197" t="s">
        <v>21</v>
      </c>
      <c r="L443" s="61"/>
      <c r="M443" s="202" t="s">
        <v>21</v>
      </c>
      <c r="N443" s="203" t="s">
        <v>43</v>
      </c>
      <c r="O443" s="42"/>
      <c r="P443" s="204">
        <f t="shared" ref="P443:P449" si="51">O443*H443</f>
        <v>0</v>
      </c>
      <c r="Q443" s="204">
        <v>8.0400000000000003E-3</v>
      </c>
      <c r="R443" s="204">
        <f t="shared" ref="R443:R449" si="52">Q443*H443</f>
        <v>8.0400000000000003E-3</v>
      </c>
      <c r="S443" s="204">
        <v>0</v>
      </c>
      <c r="T443" s="205">
        <f t="shared" ref="T443:T449" si="53">S443*H443</f>
        <v>0</v>
      </c>
      <c r="AR443" s="24" t="s">
        <v>330</v>
      </c>
      <c r="AT443" s="24" t="s">
        <v>253</v>
      </c>
      <c r="AU443" s="24" t="s">
        <v>94</v>
      </c>
      <c r="AY443" s="24" t="s">
        <v>250</v>
      </c>
      <c r="BE443" s="206">
        <f t="shared" ref="BE443:BE449" si="54">IF(N443="základní",J443,0)</f>
        <v>0</v>
      </c>
      <c r="BF443" s="206">
        <f t="shared" ref="BF443:BF449" si="55">IF(N443="snížená",J443,0)</f>
        <v>0</v>
      </c>
      <c r="BG443" s="206">
        <f t="shared" ref="BG443:BG449" si="56">IF(N443="zákl. přenesená",J443,0)</f>
        <v>0</v>
      </c>
      <c r="BH443" s="206">
        <f t="shared" ref="BH443:BH449" si="57">IF(N443="sníž. přenesená",J443,0)</f>
        <v>0</v>
      </c>
      <c r="BI443" s="206">
        <f t="shared" ref="BI443:BI449" si="58">IF(N443="nulová",J443,0)</f>
        <v>0</v>
      </c>
      <c r="BJ443" s="24" t="s">
        <v>94</v>
      </c>
      <c r="BK443" s="206">
        <f t="shared" ref="BK443:BK449" si="59">ROUND(I443*H443,2)</f>
        <v>0</v>
      </c>
      <c r="BL443" s="24" t="s">
        <v>330</v>
      </c>
      <c r="BM443" s="24" t="s">
        <v>1031</v>
      </c>
    </row>
    <row r="444" spans="2:65" s="1" customFormat="1" ht="22.5" customHeight="1">
      <c r="B444" s="41"/>
      <c r="C444" s="195" t="s">
        <v>1032</v>
      </c>
      <c r="D444" s="195" t="s">
        <v>253</v>
      </c>
      <c r="E444" s="196" t="s">
        <v>1033</v>
      </c>
      <c r="F444" s="197" t="s">
        <v>1034</v>
      </c>
      <c r="G444" s="198" t="s">
        <v>832</v>
      </c>
      <c r="H444" s="199">
        <v>1</v>
      </c>
      <c r="I444" s="200"/>
      <c r="J444" s="201">
        <f t="shared" si="50"/>
        <v>0</v>
      </c>
      <c r="K444" s="197" t="s">
        <v>21</v>
      </c>
      <c r="L444" s="61"/>
      <c r="M444" s="202" t="s">
        <v>21</v>
      </c>
      <c r="N444" s="203" t="s">
        <v>43</v>
      </c>
      <c r="O444" s="42"/>
      <c r="P444" s="204">
        <f t="shared" si="51"/>
        <v>0</v>
      </c>
      <c r="Q444" s="204">
        <v>7.7299999999999999E-3</v>
      </c>
      <c r="R444" s="204">
        <f t="shared" si="52"/>
        <v>7.7299999999999999E-3</v>
      </c>
      <c r="S444" s="204">
        <v>0</v>
      </c>
      <c r="T444" s="205">
        <f t="shared" si="53"/>
        <v>0</v>
      </c>
      <c r="AR444" s="24" t="s">
        <v>330</v>
      </c>
      <c r="AT444" s="24" t="s">
        <v>253</v>
      </c>
      <c r="AU444" s="24" t="s">
        <v>94</v>
      </c>
      <c r="AY444" s="24" t="s">
        <v>250</v>
      </c>
      <c r="BE444" s="206">
        <f t="shared" si="54"/>
        <v>0</v>
      </c>
      <c r="BF444" s="206">
        <f t="shared" si="55"/>
        <v>0</v>
      </c>
      <c r="BG444" s="206">
        <f t="shared" si="56"/>
        <v>0</v>
      </c>
      <c r="BH444" s="206">
        <f t="shared" si="57"/>
        <v>0</v>
      </c>
      <c r="BI444" s="206">
        <f t="shared" si="58"/>
        <v>0</v>
      </c>
      <c r="BJ444" s="24" t="s">
        <v>94</v>
      </c>
      <c r="BK444" s="206">
        <f t="shared" si="59"/>
        <v>0</v>
      </c>
      <c r="BL444" s="24" t="s">
        <v>330</v>
      </c>
      <c r="BM444" s="24" t="s">
        <v>1035</v>
      </c>
    </row>
    <row r="445" spans="2:65" s="1" customFormat="1" ht="22.5" customHeight="1">
      <c r="B445" s="41"/>
      <c r="C445" s="195" t="s">
        <v>1036</v>
      </c>
      <c r="D445" s="195" t="s">
        <v>253</v>
      </c>
      <c r="E445" s="196" t="s">
        <v>1037</v>
      </c>
      <c r="F445" s="197" t="s">
        <v>1038</v>
      </c>
      <c r="G445" s="198" t="s">
        <v>301</v>
      </c>
      <c r="H445" s="199">
        <v>2</v>
      </c>
      <c r="I445" s="200"/>
      <c r="J445" s="201">
        <f t="shared" si="50"/>
        <v>0</v>
      </c>
      <c r="K445" s="197" t="s">
        <v>21</v>
      </c>
      <c r="L445" s="61"/>
      <c r="M445" s="202" t="s">
        <v>21</v>
      </c>
      <c r="N445" s="203" t="s">
        <v>43</v>
      </c>
      <c r="O445" s="42"/>
      <c r="P445" s="204">
        <f t="shared" si="51"/>
        <v>0</v>
      </c>
      <c r="Q445" s="204">
        <v>9.0000000000000006E-5</v>
      </c>
      <c r="R445" s="204">
        <f t="shared" si="52"/>
        <v>1.8000000000000001E-4</v>
      </c>
      <c r="S445" s="204">
        <v>0</v>
      </c>
      <c r="T445" s="205">
        <f t="shared" si="53"/>
        <v>0</v>
      </c>
      <c r="AR445" s="24" t="s">
        <v>330</v>
      </c>
      <c r="AT445" s="24" t="s">
        <v>253</v>
      </c>
      <c r="AU445" s="24" t="s">
        <v>94</v>
      </c>
      <c r="AY445" s="24" t="s">
        <v>250</v>
      </c>
      <c r="BE445" s="206">
        <f t="shared" si="54"/>
        <v>0</v>
      </c>
      <c r="BF445" s="206">
        <f t="shared" si="55"/>
        <v>0</v>
      </c>
      <c r="BG445" s="206">
        <f t="shared" si="56"/>
        <v>0</v>
      </c>
      <c r="BH445" s="206">
        <f t="shared" si="57"/>
        <v>0</v>
      </c>
      <c r="BI445" s="206">
        <f t="shared" si="58"/>
        <v>0</v>
      </c>
      <c r="BJ445" s="24" t="s">
        <v>94</v>
      </c>
      <c r="BK445" s="206">
        <f t="shared" si="59"/>
        <v>0</v>
      </c>
      <c r="BL445" s="24" t="s">
        <v>330</v>
      </c>
      <c r="BM445" s="24" t="s">
        <v>1039</v>
      </c>
    </row>
    <row r="446" spans="2:65" s="1" customFormat="1" ht="22.5" customHeight="1">
      <c r="B446" s="41"/>
      <c r="C446" s="195" t="s">
        <v>1040</v>
      </c>
      <c r="D446" s="195" t="s">
        <v>253</v>
      </c>
      <c r="E446" s="196" t="s">
        <v>1041</v>
      </c>
      <c r="F446" s="197" t="s">
        <v>1042</v>
      </c>
      <c r="G446" s="198" t="s">
        <v>301</v>
      </c>
      <c r="H446" s="199">
        <v>1</v>
      </c>
      <c r="I446" s="200"/>
      <c r="J446" s="201">
        <f t="shared" si="50"/>
        <v>0</v>
      </c>
      <c r="K446" s="197" t="s">
        <v>21</v>
      </c>
      <c r="L446" s="61"/>
      <c r="M446" s="202" t="s">
        <v>21</v>
      </c>
      <c r="N446" s="203" t="s">
        <v>43</v>
      </c>
      <c r="O446" s="42"/>
      <c r="P446" s="204">
        <f t="shared" si="51"/>
        <v>0</v>
      </c>
      <c r="Q446" s="204">
        <v>3.6000000000000002E-4</v>
      </c>
      <c r="R446" s="204">
        <f t="shared" si="52"/>
        <v>3.6000000000000002E-4</v>
      </c>
      <c r="S446" s="204">
        <v>0</v>
      </c>
      <c r="T446" s="205">
        <f t="shared" si="53"/>
        <v>0</v>
      </c>
      <c r="AR446" s="24" t="s">
        <v>330</v>
      </c>
      <c r="AT446" s="24" t="s">
        <v>253</v>
      </c>
      <c r="AU446" s="24" t="s">
        <v>94</v>
      </c>
      <c r="AY446" s="24" t="s">
        <v>250</v>
      </c>
      <c r="BE446" s="206">
        <f t="shared" si="54"/>
        <v>0</v>
      </c>
      <c r="BF446" s="206">
        <f t="shared" si="55"/>
        <v>0</v>
      </c>
      <c r="BG446" s="206">
        <f t="shared" si="56"/>
        <v>0</v>
      </c>
      <c r="BH446" s="206">
        <f t="shared" si="57"/>
        <v>0</v>
      </c>
      <c r="BI446" s="206">
        <f t="shared" si="58"/>
        <v>0</v>
      </c>
      <c r="BJ446" s="24" t="s">
        <v>94</v>
      </c>
      <c r="BK446" s="206">
        <f t="shared" si="59"/>
        <v>0</v>
      </c>
      <c r="BL446" s="24" t="s">
        <v>330</v>
      </c>
      <c r="BM446" s="24" t="s">
        <v>1043</v>
      </c>
    </row>
    <row r="447" spans="2:65" s="1" customFormat="1" ht="22.5" customHeight="1">
      <c r="B447" s="41"/>
      <c r="C447" s="195" t="s">
        <v>1044</v>
      </c>
      <c r="D447" s="195" t="s">
        <v>253</v>
      </c>
      <c r="E447" s="196" t="s">
        <v>1045</v>
      </c>
      <c r="F447" s="197" t="s">
        <v>1046</v>
      </c>
      <c r="G447" s="198" t="s">
        <v>301</v>
      </c>
      <c r="H447" s="199">
        <v>6</v>
      </c>
      <c r="I447" s="200"/>
      <c r="J447" s="201">
        <f t="shared" si="50"/>
        <v>0</v>
      </c>
      <c r="K447" s="197" t="s">
        <v>21</v>
      </c>
      <c r="L447" s="61"/>
      <c r="M447" s="202" t="s">
        <v>21</v>
      </c>
      <c r="N447" s="203" t="s">
        <v>43</v>
      </c>
      <c r="O447" s="42"/>
      <c r="P447" s="204">
        <f t="shared" si="51"/>
        <v>0</v>
      </c>
      <c r="Q447" s="204">
        <v>2.7999999999999998E-4</v>
      </c>
      <c r="R447" s="204">
        <f t="shared" si="52"/>
        <v>1.6799999999999999E-3</v>
      </c>
      <c r="S447" s="204">
        <v>0</v>
      </c>
      <c r="T447" s="205">
        <f t="shared" si="53"/>
        <v>0</v>
      </c>
      <c r="AR447" s="24" t="s">
        <v>330</v>
      </c>
      <c r="AT447" s="24" t="s">
        <v>253</v>
      </c>
      <c r="AU447" s="24" t="s">
        <v>94</v>
      </c>
      <c r="AY447" s="24" t="s">
        <v>250</v>
      </c>
      <c r="BE447" s="206">
        <f t="shared" si="54"/>
        <v>0</v>
      </c>
      <c r="BF447" s="206">
        <f t="shared" si="55"/>
        <v>0</v>
      </c>
      <c r="BG447" s="206">
        <f t="shared" si="56"/>
        <v>0</v>
      </c>
      <c r="BH447" s="206">
        <f t="shared" si="57"/>
        <v>0</v>
      </c>
      <c r="BI447" s="206">
        <f t="shared" si="58"/>
        <v>0</v>
      </c>
      <c r="BJ447" s="24" t="s">
        <v>94</v>
      </c>
      <c r="BK447" s="206">
        <f t="shared" si="59"/>
        <v>0</v>
      </c>
      <c r="BL447" s="24" t="s">
        <v>330</v>
      </c>
      <c r="BM447" s="24" t="s">
        <v>1047</v>
      </c>
    </row>
    <row r="448" spans="2:65" s="1" customFormat="1" ht="22.5" customHeight="1">
      <c r="B448" s="41"/>
      <c r="C448" s="195" t="s">
        <v>1048</v>
      </c>
      <c r="D448" s="195" t="s">
        <v>253</v>
      </c>
      <c r="E448" s="196" t="s">
        <v>1049</v>
      </c>
      <c r="F448" s="197" t="s">
        <v>1050</v>
      </c>
      <c r="G448" s="198" t="s">
        <v>301</v>
      </c>
      <c r="H448" s="199">
        <v>1</v>
      </c>
      <c r="I448" s="200"/>
      <c r="J448" s="201">
        <f t="shared" si="50"/>
        <v>0</v>
      </c>
      <c r="K448" s="197" t="s">
        <v>21</v>
      </c>
      <c r="L448" s="61"/>
      <c r="M448" s="202" t="s">
        <v>21</v>
      </c>
      <c r="N448" s="203" t="s">
        <v>43</v>
      </c>
      <c r="O448" s="42"/>
      <c r="P448" s="204">
        <f t="shared" si="51"/>
        <v>0</v>
      </c>
      <c r="Q448" s="204">
        <v>2.1000000000000001E-4</v>
      </c>
      <c r="R448" s="204">
        <f t="shared" si="52"/>
        <v>2.1000000000000001E-4</v>
      </c>
      <c r="S448" s="204">
        <v>0</v>
      </c>
      <c r="T448" s="205">
        <f t="shared" si="53"/>
        <v>0</v>
      </c>
      <c r="AR448" s="24" t="s">
        <v>330</v>
      </c>
      <c r="AT448" s="24" t="s">
        <v>253</v>
      </c>
      <c r="AU448" s="24" t="s">
        <v>94</v>
      </c>
      <c r="AY448" s="24" t="s">
        <v>250</v>
      </c>
      <c r="BE448" s="206">
        <f t="shared" si="54"/>
        <v>0</v>
      </c>
      <c r="BF448" s="206">
        <f t="shared" si="55"/>
        <v>0</v>
      </c>
      <c r="BG448" s="206">
        <f t="shared" si="56"/>
        <v>0</v>
      </c>
      <c r="BH448" s="206">
        <f t="shared" si="57"/>
        <v>0</v>
      </c>
      <c r="BI448" s="206">
        <f t="shared" si="58"/>
        <v>0</v>
      </c>
      <c r="BJ448" s="24" t="s">
        <v>94</v>
      </c>
      <c r="BK448" s="206">
        <f t="shared" si="59"/>
        <v>0</v>
      </c>
      <c r="BL448" s="24" t="s">
        <v>330</v>
      </c>
      <c r="BM448" s="24" t="s">
        <v>1051</v>
      </c>
    </row>
    <row r="449" spans="2:65" s="1" customFormat="1" ht="22.5" customHeight="1">
      <c r="B449" s="41"/>
      <c r="C449" s="195" t="s">
        <v>1052</v>
      </c>
      <c r="D449" s="195" t="s">
        <v>253</v>
      </c>
      <c r="E449" s="196" t="s">
        <v>1053</v>
      </c>
      <c r="F449" s="197" t="s">
        <v>1054</v>
      </c>
      <c r="G449" s="198" t="s">
        <v>301</v>
      </c>
      <c r="H449" s="199">
        <v>2</v>
      </c>
      <c r="I449" s="200"/>
      <c r="J449" s="201">
        <f t="shared" si="50"/>
        <v>0</v>
      </c>
      <c r="K449" s="197" t="s">
        <v>21</v>
      </c>
      <c r="L449" s="61"/>
      <c r="M449" s="202" t="s">
        <v>21</v>
      </c>
      <c r="N449" s="203" t="s">
        <v>43</v>
      </c>
      <c r="O449" s="42"/>
      <c r="P449" s="204">
        <f t="shared" si="51"/>
        <v>0</v>
      </c>
      <c r="Q449" s="204">
        <v>5.0000000000000001E-4</v>
      </c>
      <c r="R449" s="204">
        <f t="shared" si="52"/>
        <v>1E-3</v>
      </c>
      <c r="S449" s="204">
        <v>0</v>
      </c>
      <c r="T449" s="205">
        <f t="shared" si="53"/>
        <v>0</v>
      </c>
      <c r="AR449" s="24" t="s">
        <v>330</v>
      </c>
      <c r="AT449" s="24" t="s">
        <v>253</v>
      </c>
      <c r="AU449" s="24" t="s">
        <v>94</v>
      </c>
      <c r="AY449" s="24" t="s">
        <v>250</v>
      </c>
      <c r="BE449" s="206">
        <f t="shared" si="54"/>
        <v>0</v>
      </c>
      <c r="BF449" s="206">
        <f t="shared" si="55"/>
        <v>0</v>
      </c>
      <c r="BG449" s="206">
        <f t="shared" si="56"/>
        <v>0</v>
      </c>
      <c r="BH449" s="206">
        <f t="shared" si="57"/>
        <v>0</v>
      </c>
      <c r="BI449" s="206">
        <f t="shared" si="58"/>
        <v>0</v>
      </c>
      <c r="BJ449" s="24" t="s">
        <v>94</v>
      </c>
      <c r="BK449" s="206">
        <f t="shared" si="59"/>
        <v>0</v>
      </c>
      <c r="BL449" s="24" t="s">
        <v>330</v>
      </c>
      <c r="BM449" s="24" t="s">
        <v>1055</v>
      </c>
    </row>
    <row r="450" spans="2:65" s="10" customFormat="1" ht="29.85" customHeight="1">
      <c r="B450" s="178"/>
      <c r="C450" s="179"/>
      <c r="D450" s="192" t="s">
        <v>70</v>
      </c>
      <c r="E450" s="193" t="s">
        <v>1056</v>
      </c>
      <c r="F450" s="193" t="s">
        <v>1057</v>
      </c>
      <c r="G450" s="179"/>
      <c r="H450" s="179"/>
      <c r="I450" s="182"/>
      <c r="J450" s="194">
        <f>BK450</f>
        <v>0</v>
      </c>
      <c r="K450" s="179"/>
      <c r="L450" s="184"/>
      <c r="M450" s="185"/>
      <c r="N450" s="186"/>
      <c r="O450" s="186"/>
      <c r="P450" s="187">
        <f>SUM(P451:P460)</f>
        <v>0</v>
      </c>
      <c r="Q450" s="186"/>
      <c r="R450" s="187">
        <f>SUM(R451:R460)</f>
        <v>0.21810000000000002</v>
      </c>
      <c r="S450" s="186"/>
      <c r="T450" s="188">
        <f>SUM(T451:T460)</f>
        <v>0</v>
      </c>
      <c r="AR450" s="189" t="s">
        <v>94</v>
      </c>
      <c r="AT450" s="190" t="s">
        <v>70</v>
      </c>
      <c r="AU450" s="190" t="s">
        <v>79</v>
      </c>
      <c r="AY450" s="189" t="s">
        <v>250</v>
      </c>
      <c r="BK450" s="191">
        <f>SUM(BK451:BK460)</f>
        <v>0</v>
      </c>
    </row>
    <row r="451" spans="2:65" s="1" customFormat="1" ht="22.5" customHeight="1">
      <c r="B451" s="41"/>
      <c r="C451" s="195" t="s">
        <v>1058</v>
      </c>
      <c r="D451" s="195" t="s">
        <v>253</v>
      </c>
      <c r="E451" s="196" t="s">
        <v>1059</v>
      </c>
      <c r="F451" s="197" t="s">
        <v>1060</v>
      </c>
      <c r="G451" s="198" t="s">
        <v>301</v>
      </c>
      <c r="H451" s="199">
        <v>1</v>
      </c>
      <c r="I451" s="200"/>
      <c r="J451" s="201">
        <f t="shared" ref="J451:J460" si="60">ROUND(I451*H451,2)</f>
        <v>0</v>
      </c>
      <c r="K451" s="197" t="s">
        <v>21</v>
      </c>
      <c r="L451" s="61"/>
      <c r="M451" s="202" t="s">
        <v>21</v>
      </c>
      <c r="N451" s="203" t="s">
        <v>43</v>
      </c>
      <c r="O451" s="42"/>
      <c r="P451" s="204">
        <f t="shared" ref="P451:P460" si="61">O451*H451</f>
        <v>0</v>
      </c>
      <c r="Q451" s="204">
        <v>7.4000000000000003E-3</v>
      </c>
      <c r="R451" s="204">
        <f t="shared" ref="R451:R460" si="62">Q451*H451</f>
        <v>7.4000000000000003E-3</v>
      </c>
      <c r="S451" s="204">
        <v>0</v>
      </c>
      <c r="T451" s="205">
        <f t="shared" ref="T451:T460" si="63">S451*H451</f>
        <v>0</v>
      </c>
      <c r="AR451" s="24" t="s">
        <v>330</v>
      </c>
      <c r="AT451" s="24" t="s">
        <v>253</v>
      </c>
      <c r="AU451" s="24" t="s">
        <v>94</v>
      </c>
      <c r="AY451" s="24" t="s">
        <v>250</v>
      </c>
      <c r="BE451" s="206">
        <f t="shared" ref="BE451:BE460" si="64">IF(N451="základní",J451,0)</f>
        <v>0</v>
      </c>
      <c r="BF451" s="206">
        <f t="shared" ref="BF451:BF460" si="65">IF(N451="snížená",J451,0)</f>
        <v>0</v>
      </c>
      <c r="BG451" s="206">
        <f t="shared" ref="BG451:BG460" si="66">IF(N451="zákl. přenesená",J451,0)</f>
        <v>0</v>
      </c>
      <c r="BH451" s="206">
        <f t="shared" ref="BH451:BH460" si="67">IF(N451="sníž. přenesená",J451,0)</f>
        <v>0</v>
      </c>
      <c r="BI451" s="206">
        <f t="shared" ref="BI451:BI460" si="68">IF(N451="nulová",J451,0)</f>
        <v>0</v>
      </c>
      <c r="BJ451" s="24" t="s">
        <v>94</v>
      </c>
      <c r="BK451" s="206">
        <f t="shared" ref="BK451:BK460" si="69">ROUND(I451*H451,2)</f>
        <v>0</v>
      </c>
      <c r="BL451" s="24" t="s">
        <v>330</v>
      </c>
      <c r="BM451" s="24" t="s">
        <v>1061</v>
      </c>
    </row>
    <row r="452" spans="2:65" s="1" customFormat="1" ht="22.5" customHeight="1">
      <c r="B452" s="41"/>
      <c r="C452" s="195" t="s">
        <v>1062</v>
      </c>
      <c r="D452" s="195" t="s">
        <v>253</v>
      </c>
      <c r="E452" s="196" t="s">
        <v>1063</v>
      </c>
      <c r="F452" s="197" t="s">
        <v>1064</v>
      </c>
      <c r="G452" s="198" t="s">
        <v>301</v>
      </c>
      <c r="H452" s="199">
        <v>1</v>
      </c>
      <c r="I452" s="200"/>
      <c r="J452" s="201">
        <f t="shared" si="60"/>
        <v>0</v>
      </c>
      <c r="K452" s="197" t="s">
        <v>21</v>
      </c>
      <c r="L452" s="61"/>
      <c r="M452" s="202" t="s">
        <v>21</v>
      </c>
      <c r="N452" s="203" t="s">
        <v>43</v>
      </c>
      <c r="O452" s="42"/>
      <c r="P452" s="204">
        <f t="shared" si="61"/>
        <v>0</v>
      </c>
      <c r="Q452" s="204">
        <v>1.26E-2</v>
      </c>
      <c r="R452" s="204">
        <f t="shared" si="62"/>
        <v>1.26E-2</v>
      </c>
      <c r="S452" s="204">
        <v>0</v>
      </c>
      <c r="T452" s="205">
        <f t="shared" si="63"/>
        <v>0</v>
      </c>
      <c r="AR452" s="24" t="s">
        <v>330</v>
      </c>
      <c r="AT452" s="24" t="s">
        <v>253</v>
      </c>
      <c r="AU452" s="24" t="s">
        <v>94</v>
      </c>
      <c r="AY452" s="24" t="s">
        <v>250</v>
      </c>
      <c r="BE452" s="206">
        <f t="shared" si="64"/>
        <v>0</v>
      </c>
      <c r="BF452" s="206">
        <f t="shared" si="65"/>
        <v>0</v>
      </c>
      <c r="BG452" s="206">
        <f t="shared" si="66"/>
        <v>0</v>
      </c>
      <c r="BH452" s="206">
        <f t="shared" si="67"/>
        <v>0</v>
      </c>
      <c r="BI452" s="206">
        <f t="shared" si="68"/>
        <v>0</v>
      </c>
      <c r="BJ452" s="24" t="s">
        <v>94</v>
      </c>
      <c r="BK452" s="206">
        <f t="shared" si="69"/>
        <v>0</v>
      </c>
      <c r="BL452" s="24" t="s">
        <v>330</v>
      </c>
      <c r="BM452" s="24" t="s">
        <v>1065</v>
      </c>
    </row>
    <row r="453" spans="2:65" s="1" customFormat="1" ht="22.5" customHeight="1">
      <c r="B453" s="41"/>
      <c r="C453" s="195" t="s">
        <v>1066</v>
      </c>
      <c r="D453" s="195" t="s">
        <v>253</v>
      </c>
      <c r="E453" s="196" t="s">
        <v>1067</v>
      </c>
      <c r="F453" s="197" t="s">
        <v>1068</v>
      </c>
      <c r="G453" s="198" t="s">
        <v>301</v>
      </c>
      <c r="H453" s="199">
        <v>4</v>
      </c>
      <c r="I453" s="200"/>
      <c r="J453" s="201">
        <f t="shared" si="60"/>
        <v>0</v>
      </c>
      <c r="K453" s="197" t="s">
        <v>21</v>
      </c>
      <c r="L453" s="61"/>
      <c r="M453" s="202" t="s">
        <v>21</v>
      </c>
      <c r="N453" s="203" t="s">
        <v>43</v>
      </c>
      <c r="O453" s="42"/>
      <c r="P453" s="204">
        <f t="shared" si="61"/>
        <v>0</v>
      </c>
      <c r="Q453" s="204">
        <v>1.6539999999999999E-2</v>
      </c>
      <c r="R453" s="204">
        <f t="shared" si="62"/>
        <v>6.6159999999999997E-2</v>
      </c>
      <c r="S453" s="204">
        <v>0</v>
      </c>
      <c r="T453" s="205">
        <f t="shared" si="63"/>
        <v>0</v>
      </c>
      <c r="AR453" s="24" t="s">
        <v>330</v>
      </c>
      <c r="AT453" s="24" t="s">
        <v>253</v>
      </c>
      <c r="AU453" s="24" t="s">
        <v>94</v>
      </c>
      <c r="AY453" s="24" t="s">
        <v>250</v>
      </c>
      <c r="BE453" s="206">
        <f t="shared" si="64"/>
        <v>0</v>
      </c>
      <c r="BF453" s="206">
        <f t="shared" si="65"/>
        <v>0</v>
      </c>
      <c r="BG453" s="206">
        <f t="shared" si="66"/>
        <v>0</v>
      </c>
      <c r="BH453" s="206">
        <f t="shared" si="67"/>
        <v>0</v>
      </c>
      <c r="BI453" s="206">
        <f t="shared" si="68"/>
        <v>0</v>
      </c>
      <c r="BJ453" s="24" t="s">
        <v>94</v>
      </c>
      <c r="BK453" s="206">
        <f t="shared" si="69"/>
        <v>0</v>
      </c>
      <c r="BL453" s="24" t="s">
        <v>330</v>
      </c>
      <c r="BM453" s="24" t="s">
        <v>1069</v>
      </c>
    </row>
    <row r="454" spans="2:65" s="1" customFormat="1" ht="31.5" customHeight="1">
      <c r="B454" s="41"/>
      <c r="C454" s="195" t="s">
        <v>1070</v>
      </c>
      <c r="D454" s="195" t="s">
        <v>253</v>
      </c>
      <c r="E454" s="196" t="s">
        <v>1071</v>
      </c>
      <c r="F454" s="197" t="s">
        <v>1072</v>
      </c>
      <c r="G454" s="198" t="s">
        <v>301</v>
      </c>
      <c r="H454" s="199">
        <v>1</v>
      </c>
      <c r="I454" s="200"/>
      <c r="J454" s="201">
        <f t="shared" si="60"/>
        <v>0</v>
      </c>
      <c r="K454" s="197" t="s">
        <v>21</v>
      </c>
      <c r="L454" s="61"/>
      <c r="M454" s="202" t="s">
        <v>21</v>
      </c>
      <c r="N454" s="203" t="s">
        <v>43</v>
      </c>
      <c r="O454" s="42"/>
      <c r="P454" s="204">
        <f t="shared" si="61"/>
        <v>0</v>
      </c>
      <c r="Q454" s="204">
        <v>2.58E-2</v>
      </c>
      <c r="R454" s="204">
        <f t="shared" si="62"/>
        <v>2.58E-2</v>
      </c>
      <c r="S454" s="204">
        <v>0</v>
      </c>
      <c r="T454" s="205">
        <f t="shared" si="63"/>
        <v>0</v>
      </c>
      <c r="AR454" s="24" t="s">
        <v>330</v>
      </c>
      <c r="AT454" s="24" t="s">
        <v>253</v>
      </c>
      <c r="AU454" s="24" t="s">
        <v>94</v>
      </c>
      <c r="AY454" s="24" t="s">
        <v>250</v>
      </c>
      <c r="BE454" s="206">
        <f t="shared" si="64"/>
        <v>0</v>
      </c>
      <c r="BF454" s="206">
        <f t="shared" si="65"/>
        <v>0</v>
      </c>
      <c r="BG454" s="206">
        <f t="shared" si="66"/>
        <v>0</v>
      </c>
      <c r="BH454" s="206">
        <f t="shared" si="67"/>
        <v>0</v>
      </c>
      <c r="BI454" s="206">
        <f t="shared" si="68"/>
        <v>0</v>
      </c>
      <c r="BJ454" s="24" t="s">
        <v>94</v>
      </c>
      <c r="BK454" s="206">
        <f t="shared" si="69"/>
        <v>0</v>
      </c>
      <c r="BL454" s="24" t="s">
        <v>330</v>
      </c>
      <c r="BM454" s="24" t="s">
        <v>1073</v>
      </c>
    </row>
    <row r="455" spans="2:65" s="1" customFormat="1" ht="22.5" customHeight="1">
      <c r="B455" s="41"/>
      <c r="C455" s="195" t="s">
        <v>1074</v>
      </c>
      <c r="D455" s="195" t="s">
        <v>253</v>
      </c>
      <c r="E455" s="196" t="s">
        <v>1075</v>
      </c>
      <c r="F455" s="197" t="s">
        <v>1076</v>
      </c>
      <c r="G455" s="198" t="s">
        <v>301</v>
      </c>
      <c r="H455" s="199">
        <v>2</v>
      </c>
      <c r="I455" s="200"/>
      <c r="J455" s="201">
        <f t="shared" si="60"/>
        <v>0</v>
      </c>
      <c r="K455" s="197" t="s">
        <v>21</v>
      </c>
      <c r="L455" s="61"/>
      <c r="M455" s="202" t="s">
        <v>21</v>
      </c>
      <c r="N455" s="203" t="s">
        <v>43</v>
      </c>
      <c r="O455" s="42"/>
      <c r="P455" s="204">
        <f t="shared" si="61"/>
        <v>0</v>
      </c>
      <c r="Q455" s="204">
        <v>2.1000000000000001E-4</v>
      </c>
      <c r="R455" s="204">
        <f t="shared" si="62"/>
        <v>4.2000000000000002E-4</v>
      </c>
      <c r="S455" s="204">
        <v>0</v>
      </c>
      <c r="T455" s="205">
        <f t="shared" si="63"/>
        <v>0</v>
      </c>
      <c r="AR455" s="24" t="s">
        <v>330</v>
      </c>
      <c r="AT455" s="24" t="s">
        <v>253</v>
      </c>
      <c r="AU455" s="24" t="s">
        <v>94</v>
      </c>
      <c r="AY455" s="24" t="s">
        <v>250</v>
      </c>
      <c r="BE455" s="206">
        <f t="shared" si="64"/>
        <v>0</v>
      </c>
      <c r="BF455" s="206">
        <f t="shared" si="65"/>
        <v>0</v>
      </c>
      <c r="BG455" s="206">
        <f t="shared" si="66"/>
        <v>0</v>
      </c>
      <c r="BH455" s="206">
        <f t="shared" si="67"/>
        <v>0</v>
      </c>
      <c r="BI455" s="206">
        <f t="shared" si="68"/>
        <v>0</v>
      </c>
      <c r="BJ455" s="24" t="s">
        <v>94</v>
      </c>
      <c r="BK455" s="206">
        <f t="shared" si="69"/>
        <v>0</v>
      </c>
      <c r="BL455" s="24" t="s">
        <v>330</v>
      </c>
      <c r="BM455" s="24" t="s">
        <v>1077</v>
      </c>
    </row>
    <row r="456" spans="2:65" s="1" customFormat="1" ht="22.5" customHeight="1">
      <c r="B456" s="41"/>
      <c r="C456" s="195" t="s">
        <v>1078</v>
      </c>
      <c r="D456" s="195" t="s">
        <v>253</v>
      </c>
      <c r="E456" s="196" t="s">
        <v>1079</v>
      </c>
      <c r="F456" s="197" t="s">
        <v>1080</v>
      </c>
      <c r="G456" s="198" t="s">
        <v>301</v>
      </c>
      <c r="H456" s="199">
        <v>12</v>
      </c>
      <c r="I456" s="200"/>
      <c r="J456" s="201">
        <f t="shared" si="60"/>
        <v>0</v>
      </c>
      <c r="K456" s="197" t="s">
        <v>21</v>
      </c>
      <c r="L456" s="61"/>
      <c r="M456" s="202" t="s">
        <v>21</v>
      </c>
      <c r="N456" s="203" t="s">
        <v>43</v>
      </c>
      <c r="O456" s="42"/>
      <c r="P456" s="204">
        <f t="shared" si="61"/>
        <v>0</v>
      </c>
      <c r="Q456" s="204">
        <v>2.1000000000000001E-4</v>
      </c>
      <c r="R456" s="204">
        <f t="shared" si="62"/>
        <v>2.5200000000000001E-3</v>
      </c>
      <c r="S456" s="204">
        <v>0</v>
      </c>
      <c r="T456" s="205">
        <f t="shared" si="63"/>
        <v>0</v>
      </c>
      <c r="AR456" s="24" t="s">
        <v>330</v>
      </c>
      <c r="AT456" s="24" t="s">
        <v>253</v>
      </c>
      <c r="AU456" s="24" t="s">
        <v>94</v>
      </c>
      <c r="AY456" s="24" t="s">
        <v>250</v>
      </c>
      <c r="BE456" s="206">
        <f t="shared" si="64"/>
        <v>0</v>
      </c>
      <c r="BF456" s="206">
        <f t="shared" si="65"/>
        <v>0</v>
      </c>
      <c r="BG456" s="206">
        <f t="shared" si="66"/>
        <v>0</v>
      </c>
      <c r="BH456" s="206">
        <f t="shared" si="67"/>
        <v>0</v>
      </c>
      <c r="BI456" s="206">
        <f t="shared" si="68"/>
        <v>0</v>
      </c>
      <c r="BJ456" s="24" t="s">
        <v>94</v>
      </c>
      <c r="BK456" s="206">
        <f t="shared" si="69"/>
        <v>0</v>
      </c>
      <c r="BL456" s="24" t="s">
        <v>330</v>
      </c>
      <c r="BM456" s="24" t="s">
        <v>1081</v>
      </c>
    </row>
    <row r="457" spans="2:65" s="1" customFormat="1" ht="22.5" customHeight="1">
      <c r="B457" s="41"/>
      <c r="C457" s="195" t="s">
        <v>1082</v>
      </c>
      <c r="D457" s="195" t="s">
        <v>253</v>
      </c>
      <c r="E457" s="196" t="s">
        <v>1083</v>
      </c>
      <c r="F457" s="197" t="s">
        <v>1084</v>
      </c>
      <c r="G457" s="198" t="s">
        <v>301</v>
      </c>
      <c r="H457" s="199">
        <v>4</v>
      </c>
      <c r="I457" s="200"/>
      <c r="J457" s="201">
        <f t="shared" si="60"/>
        <v>0</v>
      </c>
      <c r="K457" s="197" t="s">
        <v>21</v>
      </c>
      <c r="L457" s="61"/>
      <c r="M457" s="202" t="s">
        <v>21</v>
      </c>
      <c r="N457" s="203" t="s">
        <v>43</v>
      </c>
      <c r="O457" s="42"/>
      <c r="P457" s="204">
        <f t="shared" si="61"/>
        <v>0</v>
      </c>
      <c r="Q457" s="204">
        <v>2.58E-2</v>
      </c>
      <c r="R457" s="204">
        <f t="shared" si="62"/>
        <v>0.1032</v>
      </c>
      <c r="S457" s="204">
        <v>0</v>
      </c>
      <c r="T457" s="205">
        <f t="shared" si="63"/>
        <v>0</v>
      </c>
      <c r="AR457" s="24" t="s">
        <v>330</v>
      </c>
      <c r="AT457" s="24" t="s">
        <v>253</v>
      </c>
      <c r="AU457" s="24" t="s">
        <v>94</v>
      </c>
      <c r="AY457" s="24" t="s">
        <v>250</v>
      </c>
      <c r="BE457" s="206">
        <f t="shared" si="64"/>
        <v>0</v>
      </c>
      <c r="BF457" s="206">
        <f t="shared" si="65"/>
        <v>0</v>
      </c>
      <c r="BG457" s="206">
        <f t="shared" si="66"/>
        <v>0</v>
      </c>
      <c r="BH457" s="206">
        <f t="shared" si="67"/>
        <v>0</v>
      </c>
      <c r="BI457" s="206">
        <f t="shared" si="68"/>
        <v>0</v>
      </c>
      <c r="BJ457" s="24" t="s">
        <v>94</v>
      </c>
      <c r="BK457" s="206">
        <f t="shared" si="69"/>
        <v>0</v>
      </c>
      <c r="BL457" s="24" t="s">
        <v>330</v>
      </c>
      <c r="BM457" s="24" t="s">
        <v>1085</v>
      </c>
    </row>
    <row r="458" spans="2:65" s="1" customFormat="1" ht="22.5" customHeight="1">
      <c r="B458" s="41"/>
      <c r="C458" s="195" t="s">
        <v>1086</v>
      </c>
      <c r="D458" s="195" t="s">
        <v>253</v>
      </c>
      <c r="E458" s="196" t="s">
        <v>1087</v>
      </c>
      <c r="F458" s="197" t="s">
        <v>1088</v>
      </c>
      <c r="G458" s="198" t="s">
        <v>832</v>
      </c>
      <c r="H458" s="199">
        <v>1</v>
      </c>
      <c r="I458" s="200"/>
      <c r="J458" s="201">
        <f t="shared" si="60"/>
        <v>0</v>
      </c>
      <c r="K458" s="197" t="s">
        <v>21</v>
      </c>
      <c r="L458" s="61"/>
      <c r="M458" s="202" t="s">
        <v>21</v>
      </c>
      <c r="N458" s="203" t="s">
        <v>43</v>
      </c>
      <c r="O458" s="42"/>
      <c r="P458" s="204">
        <f t="shared" si="61"/>
        <v>0</v>
      </c>
      <c r="Q458" s="204">
        <v>0</v>
      </c>
      <c r="R458" s="204">
        <f t="shared" si="62"/>
        <v>0</v>
      </c>
      <c r="S458" s="204">
        <v>0</v>
      </c>
      <c r="T458" s="205">
        <f t="shared" si="63"/>
        <v>0</v>
      </c>
      <c r="AR458" s="24" t="s">
        <v>330</v>
      </c>
      <c r="AT458" s="24" t="s">
        <v>253</v>
      </c>
      <c r="AU458" s="24" t="s">
        <v>94</v>
      </c>
      <c r="AY458" s="24" t="s">
        <v>250</v>
      </c>
      <c r="BE458" s="206">
        <f t="shared" si="64"/>
        <v>0</v>
      </c>
      <c r="BF458" s="206">
        <f t="shared" si="65"/>
        <v>0</v>
      </c>
      <c r="BG458" s="206">
        <f t="shared" si="66"/>
        <v>0</v>
      </c>
      <c r="BH458" s="206">
        <f t="shared" si="67"/>
        <v>0</v>
      </c>
      <c r="BI458" s="206">
        <f t="shared" si="68"/>
        <v>0</v>
      </c>
      <c r="BJ458" s="24" t="s">
        <v>94</v>
      </c>
      <c r="BK458" s="206">
        <f t="shared" si="69"/>
        <v>0</v>
      </c>
      <c r="BL458" s="24" t="s">
        <v>330</v>
      </c>
      <c r="BM458" s="24" t="s">
        <v>1089</v>
      </c>
    </row>
    <row r="459" spans="2:65" s="1" customFormat="1" ht="22.5" customHeight="1">
      <c r="B459" s="41"/>
      <c r="C459" s="195" t="s">
        <v>1090</v>
      </c>
      <c r="D459" s="195" t="s">
        <v>253</v>
      </c>
      <c r="E459" s="196" t="s">
        <v>1091</v>
      </c>
      <c r="F459" s="197" t="s">
        <v>1092</v>
      </c>
      <c r="G459" s="198" t="s">
        <v>832</v>
      </c>
      <c r="H459" s="199">
        <v>1</v>
      </c>
      <c r="I459" s="200"/>
      <c r="J459" s="201">
        <f t="shared" si="60"/>
        <v>0</v>
      </c>
      <c r="K459" s="197" t="s">
        <v>21</v>
      </c>
      <c r="L459" s="61"/>
      <c r="M459" s="202" t="s">
        <v>21</v>
      </c>
      <c r="N459" s="203" t="s">
        <v>43</v>
      </c>
      <c r="O459" s="42"/>
      <c r="P459" s="204">
        <f t="shared" si="61"/>
        <v>0</v>
      </c>
      <c r="Q459" s="204">
        <v>0</v>
      </c>
      <c r="R459" s="204">
        <f t="shared" si="62"/>
        <v>0</v>
      </c>
      <c r="S459" s="204">
        <v>0</v>
      </c>
      <c r="T459" s="205">
        <f t="shared" si="63"/>
        <v>0</v>
      </c>
      <c r="AR459" s="24" t="s">
        <v>330</v>
      </c>
      <c r="AT459" s="24" t="s">
        <v>253</v>
      </c>
      <c r="AU459" s="24" t="s">
        <v>94</v>
      </c>
      <c r="AY459" s="24" t="s">
        <v>250</v>
      </c>
      <c r="BE459" s="206">
        <f t="shared" si="64"/>
        <v>0</v>
      </c>
      <c r="BF459" s="206">
        <f t="shared" si="65"/>
        <v>0</v>
      </c>
      <c r="BG459" s="206">
        <f t="shared" si="66"/>
        <v>0</v>
      </c>
      <c r="BH459" s="206">
        <f t="shared" si="67"/>
        <v>0</v>
      </c>
      <c r="BI459" s="206">
        <f t="shared" si="68"/>
        <v>0</v>
      </c>
      <c r="BJ459" s="24" t="s">
        <v>94</v>
      </c>
      <c r="BK459" s="206">
        <f t="shared" si="69"/>
        <v>0</v>
      </c>
      <c r="BL459" s="24" t="s">
        <v>330</v>
      </c>
      <c r="BM459" s="24" t="s">
        <v>1093</v>
      </c>
    </row>
    <row r="460" spans="2:65" s="1" customFormat="1" ht="22.5" customHeight="1">
      <c r="B460" s="41"/>
      <c r="C460" s="195" t="s">
        <v>1094</v>
      </c>
      <c r="D460" s="195" t="s">
        <v>253</v>
      </c>
      <c r="E460" s="196" t="s">
        <v>1095</v>
      </c>
      <c r="F460" s="197" t="s">
        <v>1096</v>
      </c>
      <c r="G460" s="198" t="s">
        <v>266</v>
      </c>
      <c r="H460" s="199">
        <v>0.17199999999999999</v>
      </c>
      <c r="I460" s="200"/>
      <c r="J460" s="201">
        <f t="shared" si="60"/>
        <v>0</v>
      </c>
      <c r="K460" s="197" t="s">
        <v>21</v>
      </c>
      <c r="L460" s="61"/>
      <c r="M460" s="202" t="s">
        <v>21</v>
      </c>
      <c r="N460" s="203" t="s">
        <v>43</v>
      </c>
      <c r="O460" s="42"/>
      <c r="P460" s="204">
        <f t="shared" si="61"/>
        <v>0</v>
      </c>
      <c r="Q460" s="204">
        <v>0</v>
      </c>
      <c r="R460" s="204">
        <f t="shared" si="62"/>
        <v>0</v>
      </c>
      <c r="S460" s="204">
        <v>0</v>
      </c>
      <c r="T460" s="205">
        <f t="shared" si="63"/>
        <v>0</v>
      </c>
      <c r="AR460" s="24" t="s">
        <v>330</v>
      </c>
      <c r="AT460" s="24" t="s">
        <v>253</v>
      </c>
      <c r="AU460" s="24" t="s">
        <v>94</v>
      </c>
      <c r="AY460" s="24" t="s">
        <v>250</v>
      </c>
      <c r="BE460" s="206">
        <f t="shared" si="64"/>
        <v>0</v>
      </c>
      <c r="BF460" s="206">
        <f t="shared" si="65"/>
        <v>0</v>
      </c>
      <c r="BG460" s="206">
        <f t="shared" si="66"/>
        <v>0</v>
      </c>
      <c r="BH460" s="206">
        <f t="shared" si="67"/>
        <v>0</v>
      </c>
      <c r="BI460" s="206">
        <f t="shared" si="68"/>
        <v>0</v>
      </c>
      <c r="BJ460" s="24" t="s">
        <v>94</v>
      </c>
      <c r="BK460" s="206">
        <f t="shared" si="69"/>
        <v>0</v>
      </c>
      <c r="BL460" s="24" t="s">
        <v>330</v>
      </c>
      <c r="BM460" s="24" t="s">
        <v>1097</v>
      </c>
    </row>
    <row r="461" spans="2:65" s="10" customFormat="1" ht="29.85" customHeight="1">
      <c r="B461" s="178"/>
      <c r="C461" s="179"/>
      <c r="D461" s="192" t="s">
        <v>70</v>
      </c>
      <c r="E461" s="193" t="s">
        <v>1098</v>
      </c>
      <c r="F461" s="193" t="s">
        <v>1099</v>
      </c>
      <c r="G461" s="179"/>
      <c r="H461" s="179"/>
      <c r="I461" s="182"/>
      <c r="J461" s="194">
        <f>BK461</f>
        <v>0</v>
      </c>
      <c r="K461" s="179"/>
      <c r="L461" s="184"/>
      <c r="M461" s="185"/>
      <c r="N461" s="186"/>
      <c r="O461" s="186"/>
      <c r="P461" s="187">
        <f>SUM(P462:P517)</f>
        <v>0</v>
      </c>
      <c r="Q461" s="186"/>
      <c r="R461" s="187">
        <f>SUM(R462:R517)</f>
        <v>0.20159000000000005</v>
      </c>
      <c r="S461" s="186"/>
      <c r="T461" s="188">
        <f>SUM(T462:T517)</f>
        <v>0</v>
      </c>
      <c r="AR461" s="189" t="s">
        <v>94</v>
      </c>
      <c r="AT461" s="190" t="s">
        <v>70</v>
      </c>
      <c r="AU461" s="190" t="s">
        <v>79</v>
      </c>
      <c r="AY461" s="189" t="s">
        <v>250</v>
      </c>
      <c r="BK461" s="191">
        <f>SUM(BK462:BK517)</f>
        <v>0</v>
      </c>
    </row>
    <row r="462" spans="2:65" s="1" customFormat="1" ht="22.5" customHeight="1">
      <c r="B462" s="41"/>
      <c r="C462" s="195" t="s">
        <v>1100</v>
      </c>
      <c r="D462" s="195" t="s">
        <v>253</v>
      </c>
      <c r="E462" s="196" t="s">
        <v>1101</v>
      </c>
      <c r="F462" s="197" t="s">
        <v>1102</v>
      </c>
      <c r="G462" s="198" t="s">
        <v>356</v>
      </c>
      <c r="H462" s="199">
        <v>120</v>
      </c>
      <c r="I462" s="200"/>
      <c r="J462" s="201">
        <f t="shared" ref="J462:J493" si="70">ROUND(I462*H462,2)</f>
        <v>0</v>
      </c>
      <c r="K462" s="197" t="s">
        <v>21</v>
      </c>
      <c r="L462" s="61"/>
      <c r="M462" s="202" t="s">
        <v>21</v>
      </c>
      <c r="N462" s="203" t="s">
        <v>43</v>
      </c>
      <c r="O462" s="42"/>
      <c r="P462" s="204">
        <f t="shared" ref="P462:P493" si="71">O462*H462</f>
        <v>0</v>
      </c>
      <c r="Q462" s="204">
        <v>0</v>
      </c>
      <c r="R462" s="204">
        <f t="shared" ref="R462:R493" si="72">Q462*H462</f>
        <v>0</v>
      </c>
      <c r="S462" s="204">
        <v>0</v>
      </c>
      <c r="T462" s="205">
        <f t="shared" ref="T462:T493" si="73">S462*H462</f>
        <v>0</v>
      </c>
      <c r="AR462" s="24" t="s">
        <v>330</v>
      </c>
      <c r="AT462" s="24" t="s">
        <v>253</v>
      </c>
      <c r="AU462" s="24" t="s">
        <v>94</v>
      </c>
      <c r="AY462" s="24" t="s">
        <v>250</v>
      </c>
      <c r="BE462" s="206">
        <f t="shared" ref="BE462:BE493" si="74">IF(N462="základní",J462,0)</f>
        <v>0</v>
      </c>
      <c r="BF462" s="206">
        <f t="shared" ref="BF462:BF493" si="75">IF(N462="snížená",J462,0)</f>
        <v>0</v>
      </c>
      <c r="BG462" s="206">
        <f t="shared" ref="BG462:BG493" si="76">IF(N462="zákl. přenesená",J462,0)</f>
        <v>0</v>
      </c>
      <c r="BH462" s="206">
        <f t="shared" ref="BH462:BH493" si="77">IF(N462="sníž. přenesená",J462,0)</f>
        <v>0</v>
      </c>
      <c r="BI462" s="206">
        <f t="shared" ref="BI462:BI493" si="78">IF(N462="nulová",J462,0)</f>
        <v>0</v>
      </c>
      <c r="BJ462" s="24" t="s">
        <v>94</v>
      </c>
      <c r="BK462" s="206">
        <f t="shared" ref="BK462:BK493" si="79">ROUND(I462*H462,2)</f>
        <v>0</v>
      </c>
      <c r="BL462" s="24" t="s">
        <v>330</v>
      </c>
      <c r="BM462" s="24" t="s">
        <v>1103</v>
      </c>
    </row>
    <row r="463" spans="2:65" s="1" customFormat="1" ht="22.5" customHeight="1">
      <c r="B463" s="41"/>
      <c r="C463" s="234" t="s">
        <v>1104</v>
      </c>
      <c r="D463" s="234" t="s">
        <v>304</v>
      </c>
      <c r="E463" s="235" t="s">
        <v>1105</v>
      </c>
      <c r="F463" s="236" t="s">
        <v>1106</v>
      </c>
      <c r="G463" s="237" t="s">
        <v>356</v>
      </c>
      <c r="H463" s="238">
        <v>120</v>
      </c>
      <c r="I463" s="239"/>
      <c r="J463" s="240">
        <f t="shared" si="70"/>
        <v>0</v>
      </c>
      <c r="K463" s="236" t="s">
        <v>21</v>
      </c>
      <c r="L463" s="241"/>
      <c r="M463" s="242" t="s">
        <v>21</v>
      </c>
      <c r="N463" s="243" t="s">
        <v>43</v>
      </c>
      <c r="O463" s="42"/>
      <c r="P463" s="204">
        <f t="shared" si="71"/>
        <v>0</v>
      </c>
      <c r="Q463" s="204">
        <v>4.0000000000000003E-5</v>
      </c>
      <c r="R463" s="204">
        <f t="shared" si="72"/>
        <v>4.8000000000000004E-3</v>
      </c>
      <c r="S463" s="204">
        <v>0</v>
      </c>
      <c r="T463" s="205">
        <f t="shared" si="73"/>
        <v>0</v>
      </c>
      <c r="AR463" s="24" t="s">
        <v>408</v>
      </c>
      <c r="AT463" s="24" t="s">
        <v>304</v>
      </c>
      <c r="AU463" s="24" t="s">
        <v>94</v>
      </c>
      <c r="AY463" s="24" t="s">
        <v>250</v>
      </c>
      <c r="BE463" s="206">
        <f t="shared" si="74"/>
        <v>0</v>
      </c>
      <c r="BF463" s="206">
        <f t="shared" si="75"/>
        <v>0</v>
      </c>
      <c r="BG463" s="206">
        <f t="shared" si="76"/>
        <v>0</v>
      </c>
      <c r="BH463" s="206">
        <f t="shared" si="77"/>
        <v>0</v>
      </c>
      <c r="BI463" s="206">
        <f t="shared" si="78"/>
        <v>0</v>
      </c>
      <c r="BJ463" s="24" t="s">
        <v>94</v>
      </c>
      <c r="BK463" s="206">
        <f t="shared" si="79"/>
        <v>0</v>
      </c>
      <c r="BL463" s="24" t="s">
        <v>330</v>
      </c>
      <c r="BM463" s="24" t="s">
        <v>1107</v>
      </c>
    </row>
    <row r="464" spans="2:65" s="1" customFormat="1" ht="22.5" customHeight="1">
      <c r="B464" s="41"/>
      <c r="C464" s="195" t="s">
        <v>1108</v>
      </c>
      <c r="D464" s="195" t="s">
        <v>253</v>
      </c>
      <c r="E464" s="196" t="s">
        <v>1109</v>
      </c>
      <c r="F464" s="197" t="s">
        <v>1110</v>
      </c>
      <c r="G464" s="198" t="s">
        <v>356</v>
      </c>
      <c r="H464" s="199">
        <v>40</v>
      </c>
      <c r="I464" s="200"/>
      <c r="J464" s="201">
        <f t="shared" si="70"/>
        <v>0</v>
      </c>
      <c r="K464" s="197" t="s">
        <v>21</v>
      </c>
      <c r="L464" s="61"/>
      <c r="M464" s="202" t="s">
        <v>21</v>
      </c>
      <c r="N464" s="203" t="s">
        <v>43</v>
      </c>
      <c r="O464" s="42"/>
      <c r="P464" s="204">
        <f t="shared" si="71"/>
        <v>0</v>
      </c>
      <c r="Q464" s="204">
        <v>0</v>
      </c>
      <c r="R464" s="204">
        <f t="shared" si="72"/>
        <v>0</v>
      </c>
      <c r="S464" s="204">
        <v>0</v>
      </c>
      <c r="T464" s="205">
        <f t="shared" si="73"/>
        <v>0</v>
      </c>
      <c r="AR464" s="24" t="s">
        <v>330</v>
      </c>
      <c r="AT464" s="24" t="s">
        <v>253</v>
      </c>
      <c r="AU464" s="24" t="s">
        <v>94</v>
      </c>
      <c r="AY464" s="24" t="s">
        <v>250</v>
      </c>
      <c r="BE464" s="206">
        <f t="shared" si="74"/>
        <v>0</v>
      </c>
      <c r="BF464" s="206">
        <f t="shared" si="75"/>
        <v>0</v>
      </c>
      <c r="BG464" s="206">
        <f t="shared" si="76"/>
        <v>0</v>
      </c>
      <c r="BH464" s="206">
        <f t="shared" si="77"/>
        <v>0</v>
      </c>
      <c r="BI464" s="206">
        <f t="shared" si="78"/>
        <v>0</v>
      </c>
      <c r="BJ464" s="24" t="s">
        <v>94</v>
      </c>
      <c r="BK464" s="206">
        <f t="shared" si="79"/>
        <v>0</v>
      </c>
      <c r="BL464" s="24" t="s">
        <v>330</v>
      </c>
      <c r="BM464" s="24" t="s">
        <v>1111</v>
      </c>
    </row>
    <row r="465" spans="2:65" s="1" customFormat="1" ht="22.5" customHeight="1">
      <c r="B465" s="41"/>
      <c r="C465" s="234" t="s">
        <v>1112</v>
      </c>
      <c r="D465" s="234" t="s">
        <v>304</v>
      </c>
      <c r="E465" s="235" t="s">
        <v>1113</v>
      </c>
      <c r="F465" s="236" t="s">
        <v>1114</v>
      </c>
      <c r="G465" s="237" t="s">
        <v>356</v>
      </c>
      <c r="H465" s="238">
        <v>40</v>
      </c>
      <c r="I465" s="239"/>
      <c r="J465" s="240">
        <f t="shared" si="70"/>
        <v>0</v>
      </c>
      <c r="K465" s="236" t="s">
        <v>21</v>
      </c>
      <c r="L465" s="241"/>
      <c r="M465" s="242" t="s">
        <v>21</v>
      </c>
      <c r="N465" s="243" t="s">
        <v>43</v>
      </c>
      <c r="O465" s="42"/>
      <c r="P465" s="204">
        <f t="shared" si="71"/>
        <v>0</v>
      </c>
      <c r="Q465" s="204">
        <v>5.0000000000000002E-5</v>
      </c>
      <c r="R465" s="204">
        <f t="shared" si="72"/>
        <v>2E-3</v>
      </c>
      <c r="S465" s="204">
        <v>0</v>
      </c>
      <c r="T465" s="205">
        <f t="shared" si="73"/>
        <v>0</v>
      </c>
      <c r="AR465" s="24" t="s">
        <v>408</v>
      </c>
      <c r="AT465" s="24" t="s">
        <v>304</v>
      </c>
      <c r="AU465" s="24" t="s">
        <v>94</v>
      </c>
      <c r="AY465" s="24" t="s">
        <v>250</v>
      </c>
      <c r="BE465" s="206">
        <f t="shared" si="74"/>
        <v>0</v>
      </c>
      <c r="BF465" s="206">
        <f t="shared" si="75"/>
        <v>0</v>
      </c>
      <c r="BG465" s="206">
        <f t="shared" si="76"/>
        <v>0</v>
      </c>
      <c r="BH465" s="206">
        <f t="shared" si="77"/>
        <v>0</v>
      </c>
      <c r="BI465" s="206">
        <f t="shared" si="78"/>
        <v>0</v>
      </c>
      <c r="BJ465" s="24" t="s">
        <v>94</v>
      </c>
      <c r="BK465" s="206">
        <f t="shared" si="79"/>
        <v>0</v>
      </c>
      <c r="BL465" s="24" t="s">
        <v>330</v>
      </c>
      <c r="BM465" s="24" t="s">
        <v>1115</v>
      </c>
    </row>
    <row r="466" spans="2:65" s="1" customFormat="1" ht="22.5" customHeight="1">
      <c r="B466" s="41"/>
      <c r="C466" s="195" t="s">
        <v>1116</v>
      </c>
      <c r="D466" s="195" t="s">
        <v>253</v>
      </c>
      <c r="E466" s="196" t="s">
        <v>1117</v>
      </c>
      <c r="F466" s="197" t="s">
        <v>1118</v>
      </c>
      <c r="G466" s="198" t="s">
        <v>356</v>
      </c>
      <c r="H466" s="199">
        <v>260</v>
      </c>
      <c r="I466" s="200"/>
      <c r="J466" s="201">
        <f t="shared" si="70"/>
        <v>0</v>
      </c>
      <c r="K466" s="197" t="s">
        <v>21</v>
      </c>
      <c r="L466" s="61"/>
      <c r="M466" s="202" t="s">
        <v>21</v>
      </c>
      <c r="N466" s="203" t="s">
        <v>43</v>
      </c>
      <c r="O466" s="42"/>
      <c r="P466" s="204">
        <f t="shared" si="71"/>
        <v>0</v>
      </c>
      <c r="Q466" s="204">
        <v>0</v>
      </c>
      <c r="R466" s="204">
        <f t="shared" si="72"/>
        <v>0</v>
      </c>
      <c r="S466" s="204">
        <v>0</v>
      </c>
      <c r="T466" s="205">
        <f t="shared" si="73"/>
        <v>0</v>
      </c>
      <c r="AR466" s="24" t="s">
        <v>330</v>
      </c>
      <c r="AT466" s="24" t="s">
        <v>253</v>
      </c>
      <c r="AU466" s="24" t="s">
        <v>94</v>
      </c>
      <c r="AY466" s="24" t="s">
        <v>250</v>
      </c>
      <c r="BE466" s="206">
        <f t="shared" si="74"/>
        <v>0</v>
      </c>
      <c r="BF466" s="206">
        <f t="shared" si="75"/>
        <v>0</v>
      </c>
      <c r="BG466" s="206">
        <f t="shared" si="76"/>
        <v>0</v>
      </c>
      <c r="BH466" s="206">
        <f t="shared" si="77"/>
        <v>0</v>
      </c>
      <c r="BI466" s="206">
        <f t="shared" si="78"/>
        <v>0</v>
      </c>
      <c r="BJ466" s="24" t="s">
        <v>94</v>
      </c>
      <c r="BK466" s="206">
        <f t="shared" si="79"/>
        <v>0</v>
      </c>
      <c r="BL466" s="24" t="s">
        <v>330</v>
      </c>
      <c r="BM466" s="24" t="s">
        <v>1119</v>
      </c>
    </row>
    <row r="467" spans="2:65" s="1" customFormat="1" ht="22.5" customHeight="1">
      <c r="B467" s="41"/>
      <c r="C467" s="234" t="s">
        <v>1120</v>
      </c>
      <c r="D467" s="234" t="s">
        <v>304</v>
      </c>
      <c r="E467" s="235" t="s">
        <v>1121</v>
      </c>
      <c r="F467" s="236" t="s">
        <v>1122</v>
      </c>
      <c r="G467" s="237" t="s">
        <v>356</v>
      </c>
      <c r="H467" s="238">
        <v>260</v>
      </c>
      <c r="I467" s="239"/>
      <c r="J467" s="240">
        <f t="shared" si="70"/>
        <v>0</v>
      </c>
      <c r="K467" s="236" t="s">
        <v>21</v>
      </c>
      <c r="L467" s="241"/>
      <c r="M467" s="242" t="s">
        <v>21</v>
      </c>
      <c r="N467" s="243" t="s">
        <v>43</v>
      </c>
      <c r="O467" s="42"/>
      <c r="P467" s="204">
        <f t="shared" si="71"/>
        <v>0</v>
      </c>
      <c r="Q467" s="204">
        <v>1.2E-4</v>
      </c>
      <c r="R467" s="204">
        <f t="shared" si="72"/>
        <v>3.1200000000000002E-2</v>
      </c>
      <c r="S467" s="204">
        <v>0</v>
      </c>
      <c r="T467" s="205">
        <f t="shared" si="73"/>
        <v>0</v>
      </c>
      <c r="AR467" s="24" t="s">
        <v>408</v>
      </c>
      <c r="AT467" s="24" t="s">
        <v>304</v>
      </c>
      <c r="AU467" s="24" t="s">
        <v>94</v>
      </c>
      <c r="AY467" s="24" t="s">
        <v>250</v>
      </c>
      <c r="BE467" s="206">
        <f t="shared" si="74"/>
        <v>0</v>
      </c>
      <c r="BF467" s="206">
        <f t="shared" si="75"/>
        <v>0</v>
      </c>
      <c r="BG467" s="206">
        <f t="shared" si="76"/>
        <v>0</v>
      </c>
      <c r="BH467" s="206">
        <f t="shared" si="77"/>
        <v>0</v>
      </c>
      <c r="BI467" s="206">
        <f t="shared" si="78"/>
        <v>0</v>
      </c>
      <c r="BJ467" s="24" t="s">
        <v>94</v>
      </c>
      <c r="BK467" s="206">
        <f t="shared" si="79"/>
        <v>0</v>
      </c>
      <c r="BL467" s="24" t="s">
        <v>330</v>
      </c>
      <c r="BM467" s="24" t="s">
        <v>1123</v>
      </c>
    </row>
    <row r="468" spans="2:65" s="1" customFormat="1" ht="22.5" customHeight="1">
      <c r="B468" s="41"/>
      <c r="C468" s="195" t="s">
        <v>1124</v>
      </c>
      <c r="D468" s="195" t="s">
        <v>253</v>
      </c>
      <c r="E468" s="196" t="s">
        <v>1125</v>
      </c>
      <c r="F468" s="197" t="s">
        <v>1126</v>
      </c>
      <c r="G468" s="198" t="s">
        <v>356</v>
      </c>
      <c r="H468" s="199">
        <v>330</v>
      </c>
      <c r="I468" s="200"/>
      <c r="J468" s="201">
        <f t="shared" si="70"/>
        <v>0</v>
      </c>
      <c r="K468" s="197" t="s">
        <v>21</v>
      </c>
      <c r="L468" s="61"/>
      <c r="M468" s="202" t="s">
        <v>21</v>
      </c>
      <c r="N468" s="203" t="s">
        <v>43</v>
      </c>
      <c r="O468" s="42"/>
      <c r="P468" s="204">
        <f t="shared" si="71"/>
        <v>0</v>
      </c>
      <c r="Q468" s="204">
        <v>0</v>
      </c>
      <c r="R468" s="204">
        <f t="shared" si="72"/>
        <v>0</v>
      </c>
      <c r="S468" s="204">
        <v>0</v>
      </c>
      <c r="T468" s="205">
        <f t="shared" si="73"/>
        <v>0</v>
      </c>
      <c r="AR468" s="24" t="s">
        <v>330</v>
      </c>
      <c r="AT468" s="24" t="s">
        <v>253</v>
      </c>
      <c r="AU468" s="24" t="s">
        <v>94</v>
      </c>
      <c r="AY468" s="24" t="s">
        <v>250</v>
      </c>
      <c r="BE468" s="206">
        <f t="shared" si="74"/>
        <v>0</v>
      </c>
      <c r="BF468" s="206">
        <f t="shared" si="75"/>
        <v>0</v>
      </c>
      <c r="BG468" s="206">
        <f t="shared" si="76"/>
        <v>0</v>
      </c>
      <c r="BH468" s="206">
        <f t="shared" si="77"/>
        <v>0</v>
      </c>
      <c r="BI468" s="206">
        <f t="shared" si="78"/>
        <v>0</v>
      </c>
      <c r="BJ468" s="24" t="s">
        <v>94</v>
      </c>
      <c r="BK468" s="206">
        <f t="shared" si="79"/>
        <v>0</v>
      </c>
      <c r="BL468" s="24" t="s">
        <v>330</v>
      </c>
      <c r="BM468" s="24" t="s">
        <v>1127</v>
      </c>
    </row>
    <row r="469" spans="2:65" s="1" customFormat="1" ht="22.5" customHeight="1">
      <c r="B469" s="41"/>
      <c r="C469" s="234" t="s">
        <v>1128</v>
      </c>
      <c r="D469" s="234" t="s">
        <v>304</v>
      </c>
      <c r="E469" s="235" t="s">
        <v>1129</v>
      </c>
      <c r="F469" s="236" t="s">
        <v>1130</v>
      </c>
      <c r="G469" s="237" t="s">
        <v>356</v>
      </c>
      <c r="H469" s="238">
        <v>330</v>
      </c>
      <c r="I469" s="239"/>
      <c r="J469" s="240">
        <f t="shared" si="70"/>
        <v>0</v>
      </c>
      <c r="K469" s="236" t="s">
        <v>21</v>
      </c>
      <c r="L469" s="241"/>
      <c r="M469" s="242" t="s">
        <v>21</v>
      </c>
      <c r="N469" s="243" t="s">
        <v>43</v>
      </c>
      <c r="O469" s="42"/>
      <c r="P469" s="204">
        <f t="shared" si="71"/>
        <v>0</v>
      </c>
      <c r="Q469" s="204">
        <v>1.7000000000000001E-4</v>
      </c>
      <c r="R469" s="204">
        <f t="shared" si="72"/>
        <v>5.6100000000000004E-2</v>
      </c>
      <c r="S469" s="204">
        <v>0</v>
      </c>
      <c r="T469" s="205">
        <f t="shared" si="73"/>
        <v>0</v>
      </c>
      <c r="AR469" s="24" t="s">
        <v>408</v>
      </c>
      <c r="AT469" s="24" t="s">
        <v>304</v>
      </c>
      <c r="AU469" s="24" t="s">
        <v>94</v>
      </c>
      <c r="AY469" s="24" t="s">
        <v>250</v>
      </c>
      <c r="BE469" s="206">
        <f t="shared" si="74"/>
        <v>0</v>
      </c>
      <c r="BF469" s="206">
        <f t="shared" si="75"/>
        <v>0</v>
      </c>
      <c r="BG469" s="206">
        <f t="shared" si="76"/>
        <v>0</v>
      </c>
      <c r="BH469" s="206">
        <f t="shared" si="77"/>
        <v>0</v>
      </c>
      <c r="BI469" s="206">
        <f t="shared" si="78"/>
        <v>0</v>
      </c>
      <c r="BJ469" s="24" t="s">
        <v>94</v>
      </c>
      <c r="BK469" s="206">
        <f t="shared" si="79"/>
        <v>0</v>
      </c>
      <c r="BL469" s="24" t="s">
        <v>330</v>
      </c>
      <c r="BM469" s="24" t="s">
        <v>1131</v>
      </c>
    </row>
    <row r="470" spans="2:65" s="1" customFormat="1" ht="22.5" customHeight="1">
      <c r="B470" s="41"/>
      <c r="C470" s="195" t="s">
        <v>1132</v>
      </c>
      <c r="D470" s="195" t="s">
        <v>253</v>
      </c>
      <c r="E470" s="196" t="s">
        <v>1133</v>
      </c>
      <c r="F470" s="197" t="s">
        <v>1134</v>
      </c>
      <c r="G470" s="198" t="s">
        <v>356</v>
      </c>
      <c r="H470" s="199">
        <v>70</v>
      </c>
      <c r="I470" s="200"/>
      <c r="J470" s="201">
        <f t="shared" si="70"/>
        <v>0</v>
      </c>
      <c r="K470" s="197" t="s">
        <v>21</v>
      </c>
      <c r="L470" s="61"/>
      <c r="M470" s="202" t="s">
        <v>21</v>
      </c>
      <c r="N470" s="203" t="s">
        <v>43</v>
      </c>
      <c r="O470" s="42"/>
      <c r="P470" s="204">
        <f t="shared" si="71"/>
        <v>0</v>
      </c>
      <c r="Q470" s="204">
        <v>0</v>
      </c>
      <c r="R470" s="204">
        <f t="shared" si="72"/>
        <v>0</v>
      </c>
      <c r="S470" s="204">
        <v>0</v>
      </c>
      <c r="T470" s="205">
        <f t="shared" si="73"/>
        <v>0</v>
      </c>
      <c r="AR470" s="24" t="s">
        <v>330</v>
      </c>
      <c r="AT470" s="24" t="s">
        <v>253</v>
      </c>
      <c r="AU470" s="24" t="s">
        <v>94</v>
      </c>
      <c r="AY470" s="24" t="s">
        <v>250</v>
      </c>
      <c r="BE470" s="206">
        <f t="shared" si="74"/>
        <v>0</v>
      </c>
      <c r="BF470" s="206">
        <f t="shared" si="75"/>
        <v>0</v>
      </c>
      <c r="BG470" s="206">
        <f t="shared" si="76"/>
        <v>0</v>
      </c>
      <c r="BH470" s="206">
        <f t="shared" si="77"/>
        <v>0</v>
      </c>
      <c r="BI470" s="206">
        <f t="shared" si="78"/>
        <v>0</v>
      </c>
      <c r="BJ470" s="24" t="s">
        <v>94</v>
      </c>
      <c r="BK470" s="206">
        <f t="shared" si="79"/>
        <v>0</v>
      </c>
      <c r="BL470" s="24" t="s">
        <v>330</v>
      </c>
      <c r="BM470" s="24" t="s">
        <v>1135</v>
      </c>
    </row>
    <row r="471" spans="2:65" s="1" customFormat="1" ht="22.5" customHeight="1">
      <c r="B471" s="41"/>
      <c r="C471" s="234" t="s">
        <v>1136</v>
      </c>
      <c r="D471" s="234" t="s">
        <v>304</v>
      </c>
      <c r="E471" s="235" t="s">
        <v>1137</v>
      </c>
      <c r="F471" s="236" t="s">
        <v>1138</v>
      </c>
      <c r="G471" s="237" t="s">
        <v>356</v>
      </c>
      <c r="H471" s="238">
        <v>60</v>
      </c>
      <c r="I471" s="239"/>
      <c r="J471" s="240">
        <f t="shared" si="70"/>
        <v>0</v>
      </c>
      <c r="K471" s="236" t="s">
        <v>21</v>
      </c>
      <c r="L471" s="241"/>
      <c r="M471" s="242" t="s">
        <v>21</v>
      </c>
      <c r="N471" s="243" t="s">
        <v>43</v>
      </c>
      <c r="O471" s="42"/>
      <c r="P471" s="204">
        <f t="shared" si="71"/>
        <v>0</v>
      </c>
      <c r="Q471" s="204">
        <v>1.6000000000000001E-4</v>
      </c>
      <c r="R471" s="204">
        <f t="shared" si="72"/>
        <v>9.6000000000000009E-3</v>
      </c>
      <c r="S471" s="204">
        <v>0</v>
      </c>
      <c r="T471" s="205">
        <f t="shared" si="73"/>
        <v>0</v>
      </c>
      <c r="AR471" s="24" t="s">
        <v>408</v>
      </c>
      <c r="AT471" s="24" t="s">
        <v>304</v>
      </c>
      <c r="AU471" s="24" t="s">
        <v>94</v>
      </c>
      <c r="AY471" s="24" t="s">
        <v>250</v>
      </c>
      <c r="BE471" s="206">
        <f t="shared" si="74"/>
        <v>0</v>
      </c>
      <c r="BF471" s="206">
        <f t="shared" si="75"/>
        <v>0</v>
      </c>
      <c r="BG471" s="206">
        <f t="shared" si="76"/>
        <v>0</v>
      </c>
      <c r="BH471" s="206">
        <f t="shared" si="77"/>
        <v>0</v>
      </c>
      <c r="BI471" s="206">
        <f t="shared" si="78"/>
        <v>0</v>
      </c>
      <c r="BJ471" s="24" t="s">
        <v>94</v>
      </c>
      <c r="BK471" s="206">
        <f t="shared" si="79"/>
        <v>0</v>
      </c>
      <c r="BL471" s="24" t="s">
        <v>330</v>
      </c>
      <c r="BM471" s="24" t="s">
        <v>1139</v>
      </c>
    </row>
    <row r="472" spans="2:65" s="1" customFormat="1" ht="22.5" customHeight="1">
      <c r="B472" s="41"/>
      <c r="C472" s="234" t="s">
        <v>1140</v>
      </c>
      <c r="D472" s="234" t="s">
        <v>304</v>
      </c>
      <c r="E472" s="235" t="s">
        <v>1141</v>
      </c>
      <c r="F472" s="236" t="s">
        <v>1142</v>
      </c>
      <c r="G472" s="237" t="s">
        <v>356</v>
      </c>
      <c r="H472" s="238">
        <v>20</v>
      </c>
      <c r="I472" s="239"/>
      <c r="J472" s="240">
        <f t="shared" si="70"/>
        <v>0</v>
      </c>
      <c r="K472" s="236" t="s">
        <v>21</v>
      </c>
      <c r="L472" s="241"/>
      <c r="M472" s="242" t="s">
        <v>21</v>
      </c>
      <c r="N472" s="243" t="s">
        <v>43</v>
      </c>
      <c r="O472" s="42"/>
      <c r="P472" s="204">
        <f t="shared" si="71"/>
        <v>0</v>
      </c>
      <c r="Q472" s="204">
        <v>2.5000000000000001E-4</v>
      </c>
      <c r="R472" s="204">
        <f t="shared" si="72"/>
        <v>5.0000000000000001E-3</v>
      </c>
      <c r="S472" s="204">
        <v>0</v>
      </c>
      <c r="T472" s="205">
        <f t="shared" si="73"/>
        <v>0</v>
      </c>
      <c r="AR472" s="24" t="s">
        <v>408</v>
      </c>
      <c r="AT472" s="24" t="s">
        <v>304</v>
      </c>
      <c r="AU472" s="24" t="s">
        <v>94</v>
      </c>
      <c r="AY472" s="24" t="s">
        <v>250</v>
      </c>
      <c r="BE472" s="206">
        <f t="shared" si="74"/>
        <v>0</v>
      </c>
      <c r="BF472" s="206">
        <f t="shared" si="75"/>
        <v>0</v>
      </c>
      <c r="BG472" s="206">
        <f t="shared" si="76"/>
        <v>0</v>
      </c>
      <c r="BH472" s="206">
        <f t="shared" si="77"/>
        <v>0</v>
      </c>
      <c r="BI472" s="206">
        <f t="shared" si="78"/>
        <v>0</v>
      </c>
      <c r="BJ472" s="24" t="s">
        <v>94</v>
      </c>
      <c r="BK472" s="206">
        <f t="shared" si="79"/>
        <v>0</v>
      </c>
      <c r="BL472" s="24" t="s">
        <v>330</v>
      </c>
      <c r="BM472" s="24" t="s">
        <v>1143</v>
      </c>
    </row>
    <row r="473" spans="2:65" s="1" customFormat="1" ht="22.5" customHeight="1">
      <c r="B473" s="41"/>
      <c r="C473" s="195" t="s">
        <v>1144</v>
      </c>
      <c r="D473" s="195" t="s">
        <v>253</v>
      </c>
      <c r="E473" s="196" t="s">
        <v>1145</v>
      </c>
      <c r="F473" s="197" t="s">
        <v>1146</v>
      </c>
      <c r="G473" s="198" t="s">
        <v>356</v>
      </c>
      <c r="H473" s="199">
        <v>25</v>
      </c>
      <c r="I473" s="200"/>
      <c r="J473" s="201">
        <f t="shared" si="70"/>
        <v>0</v>
      </c>
      <c r="K473" s="197" t="s">
        <v>21</v>
      </c>
      <c r="L473" s="61"/>
      <c r="M473" s="202" t="s">
        <v>21</v>
      </c>
      <c r="N473" s="203" t="s">
        <v>43</v>
      </c>
      <c r="O473" s="42"/>
      <c r="P473" s="204">
        <f t="shared" si="71"/>
        <v>0</v>
      </c>
      <c r="Q473" s="204">
        <v>0</v>
      </c>
      <c r="R473" s="204">
        <f t="shared" si="72"/>
        <v>0</v>
      </c>
      <c r="S473" s="204">
        <v>0</v>
      </c>
      <c r="T473" s="205">
        <f t="shared" si="73"/>
        <v>0</v>
      </c>
      <c r="AR473" s="24" t="s">
        <v>330</v>
      </c>
      <c r="AT473" s="24" t="s">
        <v>253</v>
      </c>
      <c r="AU473" s="24" t="s">
        <v>94</v>
      </c>
      <c r="AY473" s="24" t="s">
        <v>250</v>
      </c>
      <c r="BE473" s="206">
        <f t="shared" si="74"/>
        <v>0</v>
      </c>
      <c r="BF473" s="206">
        <f t="shared" si="75"/>
        <v>0</v>
      </c>
      <c r="BG473" s="206">
        <f t="shared" si="76"/>
        <v>0</v>
      </c>
      <c r="BH473" s="206">
        <f t="shared" si="77"/>
        <v>0</v>
      </c>
      <c r="BI473" s="206">
        <f t="shared" si="78"/>
        <v>0</v>
      </c>
      <c r="BJ473" s="24" t="s">
        <v>94</v>
      </c>
      <c r="BK473" s="206">
        <f t="shared" si="79"/>
        <v>0</v>
      </c>
      <c r="BL473" s="24" t="s">
        <v>330</v>
      </c>
      <c r="BM473" s="24" t="s">
        <v>1147</v>
      </c>
    </row>
    <row r="474" spans="2:65" s="1" customFormat="1" ht="22.5" customHeight="1">
      <c r="B474" s="41"/>
      <c r="C474" s="234" t="s">
        <v>1148</v>
      </c>
      <c r="D474" s="234" t="s">
        <v>304</v>
      </c>
      <c r="E474" s="235" t="s">
        <v>1149</v>
      </c>
      <c r="F474" s="236" t="s">
        <v>1150</v>
      </c>
      <c r="G474" s="237" t="s">
        <v>356</v>
      </c>
      <c r="H474" s="238">
        <v>25</v>
      </c>
      <c r="I474" s="239"/>
      <c r="J474" s="240">
        <f t="shared" si="70"/>
        <v>0</v>
      </c>
      <c r="K474" s="236" t="s">
        <v>21</v>
      </c>
      <c r="L474" s="241"/>
      <c r="M474" s="242" t="s">
        <v>21</v>
      </c>
      <c r="N474" s="243" t="s">
        <v>43</v>
      </c>
      <c r="O474" s="42"/>
      <c r="P474" s="204">
        <f t="shared" si="71"/>
        <v>0</v>
      </c>
      <c r="Q474" s="204">
        <v>1.1E-4</v>
      </c>
      <c r="R474" s="204">
        <f t="shared" si="72"/>
        <v>2.7500000000000003E-3</v>
      </c>
      <c r="S474" s="204">
        <v>0</v>
      </c>
      <c r="T474" s="205">
        <f t="shared" si="73"/>
        <v>0</v>
      </c>
      <c r="AR474" s="24" t="s">
        <v>408</v>
      </c>
      <c r="AT474" s="24" t="s">
        <v>304</v>
      </c>
      <c r="AU474" s="24" t="s">
        <v>94</v>
      </c>
      <c r="AY474" s="24" t="s">
        <v>250</v>
      </c>
      <c r="BE474" s="206">
        <f t="shared" si="74"/>
        <v>0</v>
      </c>
      <c r="BF474" s="206">
        <f t="shared" si="75"/>
        <v>0</v>
      </c>
      <c r="BG474" s="206">
        <f t="shared" si="76"/>
        <v>0</v>
      </c>
      <c r="BH474" s="206">
        <f t="shared" si="77"/>
        <v>0</v>
      </c>
      <c r="BI474" s="206">
        <f t="shared" si="78"/>
        <v>0</v>
      </c>
      <c r="BJ474" s="24" t="s">
        <v>94</v>
      </c>
      <c r="BK474" s="206">
        <f t="shared" si="79"/>
        <v>0</v>
      </c>
      <c r="BL474" s="24" t="s">
        <v>330</v>
      </c>
      <c r="BM474" s="24" t="s">
        <v>1151</v>
      </c>
    </row>
    <row r="475" spans="2:65" s="1" customFormat="1" ht="22.5" customHeight="1">
      <c r="B475" s="41"/>
      <c r="C475" s="195" t="s">
        <v>1152</v>
      </c>
      <c r="D475" s="195" t="s">
        <v>253</v>
      </c>
      <c r="E475" s="196" t="s">
        <v>1153</v>
      </c>
      <c r="F475" s="197" t="s">
        <v>1154</v>
      </c>
      <c r="G475" s="198" t="s">
        <v>301</v>
      </c>
      <c r="H475" s="199">
        <v>1</v>
      </c>
      <c r="I475" s="200"/>
      <c r="J475" s="201">
        <f t="shared" si="70"/>
        <v>0</v>
      </c>
      <c r="K475" s="197" t="s">
        <v>21</v>
      </c>
      <c r="L475" s="61"/>
      <c r="M475" s="202" t="s">
        <v>21</v>
      </c>
      <c r="N475" s="203" t="s">
        <v>43</v>
      </c>
      <c r="O475" s="42"/>
      <c r="P475" s="204">
        <f t="shared" si="71"/>
        <v>0</v>
      </c>
      <c r="Q475" s="204">
        <v>0</v>
      </c>
      <c r="R475" s="204">
        <f t="shared" si="72"/>
        <v>0</v>
      </c>
      <c r="S475" s="204">
        <v>0</v>
      </c>
      <c r="T475" s="205">
        <f t="shared" si="73"/>
        <v>0</v>
      </c>
      <c r="AR475" s="24" t="s">
        <v>330</v>
      </c>
      <c r="AT475" s="24" t="s">
        <v>253</v>
      </c>
      <c r="AU475" s="24" t="s">
        <v>94</v>
      </c>
      <c r="AY475" s="24" t="s">
        <v>250</v>
      </c>
      <c r="BE475" s="206">
        <f t="shared" si="74"/>
        <v>0</v>
      </c>
      <c r="BF475" s="206">
        <f t="shared" si="75"/>
        <v>0</v>
      </c>
      <c r="BG475" s="206">
        <f t="shared" si="76"/>
        <v>0</v>
      </c>
      <c r="BH475" s="206">
        <f t="shared" si="77"/>
        <v>0</v>
      </c>
      <c r="BI475" s="206">
        <f t="shared" si="78"/>
        <v>0</v>
      </c>
      <c r="BJ475" s="24" t="s">
        <v>94</v>
      </c>
      <c r="BK475" s="206">
        <f t="shared" si="79"/>
        <v>0</v>
      </c>
      <c r="BL475" s="24" t="s">
        <v>330</v>
      </c>
      <c r="BM475" s="24" t="s">
        <v>1155</v>
      </c>
    </row>
    <row r="476" spans="2:65" s="1" customFormat="1" ht="22.5" customHeight="1">
      <c r="B476" s="41"/>
      <c r="C476" s="234" t="s">
        <v>1156</v>
      </c>
      <c r="D476" s="234" t="s">
        <v>304</v>
      </c>
      <c r="E476" s="235" t="s">
        <v>1157</v>
      </c>
      <c r="F476" s="236" t="s">
        <v>1158</v>
      </c>
      <c r="G476" s="237" t="s">
        <v>301</v>
      </c>
      <c r="H476" s="238">
        <v>1</v>
      </c>
      <c r="I476" s="239"/>
      <c r="J476" s="240">
        <f t="shared" si="70"/>
        <v>0</v>
      </c>
      <c r="K476" s="236" t="s">
        <v>21</v>
      </c>
      <c r="L476" s="241"/>
      <c r="M476" s="242" t="s">
        <v>21</v>
      </c>
      <c r="N476" s="243" t="s">
        <v>43</v>
      </c>
      <c r="O476" s="42"/>
      <c r="P476" s="204">
        <f t="shared" si="71"/>
        <v>0</v>
      </c>
      <c r="Q476" s="204">
        <v>3.0100000000000001E-3</v>
      </c>
      <c r="R476" s="204">
        <f t="shared" si="72"/>
        <v>3.0100000000000001E-3</v>
      </c>
      <c r="S476" s="204">
        <v>0</v>
      </c>
      <c r="T476" s="205">
        <f t="shared" si="73"/>
        <v>0</v>
      </c>
      <c r="AR476" s="24" t="s">
        <v>408</v>
      </c>
      <c r="AT476" s="24" t="s">
        <v>304</v>
      </c>
      <c r="AU476" s="24" t="s">
        <v>94</v>
      </c>
      <c r="AY476" s="24" t="s">
        <v>250</v>
      </c>
      <c r="BE476" s="206">
        <f t="shared" si="74"/>
        <v>0</v>
      </c>
      <c r="BF476" s="206">
        <f t="shared" si="75"/>
        <v>0</v>
      </c>
      <c r="BG476" s="206">
        <f t="shared" si="76"/>
        <v>0</v>
      </c>
      <c r="BH476" s="206">
        <f t="shared" si="77"/>
        <v>0</v>
      </c>
      <c r="BI476" s="206">
        <f t="shared" si="78"/>
        <v>0</v>
      </c>
      <c r="BJ476" s="24" t="s">
        <v>94</v>
      </c>
      <c r="BK476" s="206">
        <f t="shared" si="79"/>
        <v>0</v>
      </c>
      <c r="BL476" s="24" t="s">
        <v>330</v>
      </c>
      <c r="BM476" s="24" t="s">
        <v>1159</v>
      </c>
    </row>
    <row r="477" spans="2:65" s="1" customFormat="1" ht="22.5" customHeight="1">
      <c r="B477" s="41"/>
      <c r="C477" s="195" t="s">
        <v>1160</v>
      </c>
      <c r="D477" s="195" t="s">
        <v>253</v>
      </c>
      <c r="E477" s="196" t="s">
        <v>1161</v>
      </c>
      <c r="F477" s="197" t="s">
        <v>1162</v>
      </c>
      <c r="G477" s="198" t="s">
        <v>301</v>
      </c>
      <c r="H477" s="199">
        <v>60</v>
      </c>
      <c r="I477" s="200"/>
      <c r="J477" s="201">
        <f t="shared" si="70"/>
        <v>0</v>
      </c>
      <c r="K477" s="197" t="s">
        <v>21</v>
      </c>
      <c r="L477" s="61"/>
      <c r="M477" s="202" t="s">
        <v>21</v>
      </c>
      <c r="N477" s="203" t="s">
        <v>43</v>
      </c>
      <c r="O477" s="42"/>
      <c r="P477" s="204">
        <f t="shared" si="71"/>
        <v>0</v>
      </c>
      <c r="Q477" s="204">
        <v>0</v>
      </c>
      <c r="R477" s="204">
        <f t="shared" si="72"/>
        <v>0</v>
      </c>
      <c r="S477" s="204">
        <v>0</v>
      </c>
      <c r="T477" s="205">
        <f t="shared" si="73"/>
        <v>0</v>
      </c>
      <c r="AR477" s="24" t="s">
        <v>330</v>
      </c>
      <c r="AT477" s="24" t="s">
        <v>253</v>
      </c>
      <c r="AU477" s="24" t="s">
        <v>94</v>
      </c>
      <c r="AY477" s="24" t="s">
        <v>250</v>
      </c>
      <c r="BE477" s="206">
        <f t="shared" si="74"/>
        <v>0</v>
      </c>
      <c r="BF477" s="206">
        <f t="shared" si="75"/>
        <v>0</v>
      </c>
      <c r="BG477" s="206">
        <f t="shared" si="76"/>
        <v>0</v>
      </c>
      <c r="BH477" s="206">
        <f t="shared" si="77"/>
        <v>0</v>
      </c>
      <c r="BI477" s="206">
        <f t="shared" si="78"/>
        <v>0</v>
      </c>
      <c r="BJ477" s="24" t="s">
        <v>94</v>
      </c>
      <c r="BK477" s="206">
        <f t="shared" si="79"/>
        <v>0</v>
      </c>
      <c r="BL477" s="24" t="s">
        <v>330</v>
      </c>
      <c r="BM477" s="24" t="s">
        <v>1163</v>
      </c>
    </row>
    <row r="478" spans="2:65" s="1" customFormat="1" ht="22.5" customHeight="1">
      <c r="B478" s="41"/>
      <c r="C478" s="234" t="s">
        <v>1164</v>
      </c>
      <c r="D478" s="234" t="s">
        <v>304</v>
      </c>
      <c r="E478" s="235" t="s">
        <v>1165</v>
      </c>
      <c r="F478" s="236" t="s">
        <v>1166</v>
      </c>
      <c r="G478" s="237" t="s">
        <v>301</v>
      </c>
      <c r="H478" s="238">
        <v>60</v>
      </c>
      <c r="I478" s="239"/>
      <c r="J478" s="240">
        <f t="shared" si="70"/>
        <v>0</v>
      </c>
      <c r="K478" s="236" t="s">
        <v>21</v>
      </c>
      <c r="L478" s="241"/>
      <c r="M478" s="242" t="s">
        <v>21</v>
      </c>
      <c r="N478" s="243" t="s">
        <v>43</v>
      </c>
      <c r="O478" s="42"/>
      <c r="P478" s="204">
        <f t="shared" si="71"/>
        <v>0</v>
      </c>
      <c r="Q478" s="204">
        <v>0</v>
      </c>
      <c r="R478" s="204">
        <f t="shared" si="72"/>
        <v>0</v>
      </c>
      <c r="S478" s="204">
        <v>0</v>
      </c>
      <c r="T478" s="205">
        <f t="shared" si="73"/>
        <v>0</v>
      </c>
      <c r="AR478" s="24" t="s">
        <v>408</v>
      </c>
      <c r="AT478" s="24" t="s">
        <v>304</v>
      </c>
      <c r="AU478" s="24" t="s">
        <v>94</v>
      </c>
      <c r="AY478" s="24" t="s">
        <v>250</v>
      </c>
      <c r="BE478" s="206">
        <f t="shared" si="74"/>
        <v>0</v>
      </c>
      <c r="BF478" s="206">
        <f t="shared" si="75"/>
        <v>0</v>
      </c>
      <c r="BG478" s="206">
        <f t="shared" si="76"/>
        <v>0</v>
      </c>
      <c r="BH478" s="206">
        <f t="shared" si="77"/>
        <v>0</v>
      </c>
      <c r="BI478" s="206">
        <f t="shared" si="78"/>
        <v>0</v>
      </c>
      <c r="BJ478" s="24" t="s">
        <v>94</v>
      </c>
      <c r="BK478" s="206">
        <f t="shared" si="79"/>
        <v>0</v>
      </c>
      <c r="BL478" s="24" t="s">
        <v>330</v>
      </c>
      <c r="BM478" s="24" t="s">
        <v>1167</v>
      </c>
    </row>
    <row r="479" spans="2:65" s="1" customFormat="1" ht="22.5" customHeight="1">
      <c r="B479" s="41"/>
      <c r="C479" s="195" t="s">
        <v>1168</v>
      </c>
      <c r="D479" s="195" t="s">
        <v>253</v>
      </c>
      <c r="E479" s="196" t="s">
        <v>1169</v>
      </c>
      <c r="F479" s="197" t="s">
        <v>1170</v>
      </c>
      <c r="G479" s="198" t="s">
        <v>301</v>
      </c>
      <c r="H479" s="199">
        <v>1</v>
      </c>
      <c r="I479" s="200"/>
      <c r="J479" s="201">
        <f t="shared" si="70"/>
        <v>0</v>
      </c>
      <c r="K479" s="197" t="s">
        <v>21</v>
      </c>
      <c r="L479" s="61"/>
      <c r="M479" s="202" t="s">
        <v>21</v>
      </c>
      <c r="N479" s="203" t="s">
        <v>43</v>
      </c>
      <c r="O479" s="42"/>
      <c r="P479" s="204">
        <f t="shared" si="71"/>
        <v>0</v>
      </c>
      <c r="Q479" s="204">
        <v>0</v>
      </c>
      <c r="R479" s="204">
        <f t="shared" si="72"/>
        <v>0</v>
      </c>
      <c r="S479" s="204">
        <v>0</v>
      </c>
      <c r="T479" s="205">
        <f t="shared" si="73"/>
        <v>0</v>
      </c>
      <c r="AR479" s="24" t="s">
        <v>330</v>
      </c>
      <c r="AT479" s="24" t="s">
        <v>253</v>
      </c>
      <c r="AU479" s="24" t="s">
        <v>94</v>
      </c>
      <c r="AY479" s="24" t="s">
        <v>250</v>
      </c>
      <c r="BE479" s="206">
        <f t="shared" si="74"/>
        <v>0</v>
      </c>
      <c r="BF479" s="206">
        <f t="shared" si="75"/>
        <v>0</v>
      </c>
      <c r="BG479" s="206">
        <f t="shared" si="76"/>
        <v>0</v>
      </c>
      <c r="BH479" s="206">
        <f t="shared" si="77"/>
        <v>0</v>
      </c>
      <c r="BI479" s="206">
        <f t="shared" si="78"/>
        <v>0</v>
      </c>
      <c r="BJ479" s="24" t="s">
        <v>94</v>
      </c>
      <c r="BK479" s="206">
        <f t="shared" si="79"/>
        <v>0</v>
      </c>
      <c r="BL479" s="24" t="s">
        <v>330</v>
      </c>
      <c r="BM479" s="24" t="s">
        <v>1171</v>
      </c>
    </row>
    <row r="480" spans="2:65" s="1" customFormat="1" ht="22.5" customHeight="1">
      <c r="B480" s="41"/>
      <c r="C480" s="234" t="s">
        <v>1172</v>
      </c>
      <c r="D480" s="234" t="s">
        <v>304</v>
      </c>
      <c r="E480" s="235" t="s">
        <v>1173</v>
      </c>
      <c r="F480" s="236" t="s">
        <v>1174</v>
      </c>
      <c r="G480" s="237" t="s">
        <v>301</v>
      </c>
      <c r="H480" s="238">
        <v>1</v>
      </c>
      <c r="I480" s="239"/>
      <c r="J480" s="240">
        <f t="shared" si="70"/>
        <v>0</v>
      </c>
      <c r="K480" s="236" t="s">
        <v>21</v>
      </c>
      <c r="L480" s="241"/>
      <c r="M480" s="242" t="s">
        <v>21</v>
      </c>
      <c r="N480" s="243" t="s">
        <v>43</v>
      </c>
      <c r="O480" s="42"/>
      <c r="P480" s="204">
        <f t="shared" si="71"/>
        <v>0</v>
      </c>
      <c r="Q480" s="204">
        <v>4.0000000000000003E-5</v>
      </c>
      <c r="R480" s="204">
        <f t="shared" si="72"/>
        <v>4.0000000000000003E-5</v>
      </c>
      <c r="S480" s="204">
        <v>0</v>
      </c>
      <c r="T480" s="205">
        <f t="shared" si="73"/>
        <v>0</v>
      </c>
      <c r="AR480" s="24" t="s">
        <v>408</v>
      </c>
      <c r="AT480" s="24" t="s">
        <v>304</v>
      </c>
      <c r="AU480" s="24" t="s">
        <v>94</v>
      </c>
      <c r="AY480" s="24" t="s">
        <v>250</v>
      </c>
      <c r="BE480" s="206">
        <f t="shared" si="74"/>
        <v>0</v>
      </c>
      <c r="BF480" s="206">
        <f t="shared" si="75"/>
        <v>0</v>
      </c>
      <c r="BG480" s="206">
        <f t="shared" si="76"/>
        <v>0</v>
      </c>
      <c r="BH480" s="206">
        <f t="shared" si="77"/>
        <v>0</v>
      </c>
      <c r="BI480" s="206">
        <f t="shared" si="78"/>
        <v>0</v>
      </c>
      <c r="BJ480" s="24" t="s">
        <v>94</v>
      </c>
      <c r="BK480" s="206">
        <f t="shared" si="79"/>
        <v>0</v>
      </c>
      <c r="BL480" s="24" t="s">
        <v>330</v>
      </c>
      <c r="BM480" s="24" t="s">
        <v>1175</v>
      </c>
    </row>
    <row r="481" spans="2:65" s="1" customFormat="1" ht="22.5" customHeight="1">
      <c r="B481" s="41"/>
      <c r="C481" s="195" t="s">
        <v>1176</v>
      </c>
      <c r="D481" s="195" t="s">
        <v>253</v>
      </c>
      <c r="E481" s="196" t="s">
        <v>1177</v>
      </c>
      <c r="F481" s="197" t="s">
        <v>1178</v>
      </c>
      <c r="G481" s="198" t="s">
        <v>301</v>
      </c>
      <c r="H481" s="199">
        <v>7</v>
      </c>
      <c r="I481" s="200"/>
      <c r="J481" s="201">
        <f t="shared" si="70"/>
        <v>0</v>
      </c>
      <c r="K481" s="197" t="s">
        <v>21</v>
      </c>
      <c r="L481" s="61"/>
      <c r="M481" s="202" t="s">
        <v>21</v>
      </c>
      <c r="N481" s="203" t="s">
        <v>43</v>
      </c>
      <c r="O481" s="42"/>
      <c r="P481" s="204">
        <f t="shared" si="71"/>
        <v>0</v>
      </c>
      <c r="Q481" s="204">
        <v>0</v>
      </c>
      <c r="R481" s="204">
        <f t="shared" si="72"/>
        <v>0</v>
      </c>
      <c r="S481" s="204">
        <v>0</v>
      </c>
      <c r="T481" s="205">
        <f t="shared" si="73"/>
        <v>0</v>
      </c>
      <c r="AR481" s="24" t="s">
        <v>330</v>
      </c>
      <c r="AT481" s="24" t="s">
        <v>253</v>
      </c>
      <c r="AU481" s="24" t="s">
        <v>94</v>
      </c>
      <c r="AY481" s="24" t="s">
        <v>250</v>
      </c>
      <c r="BE481" s="206">
        <f t="shared" si="74"/>
        <v>0</v>
      </c>
      <c r="BF481" s="206">
        <f t="shared" si="75"/>
        <v>0</v>
      </c>
      <c r="BG481" s="206">
        <f t="shared" si="76"/>
        <v>0</v>
      </c>
      <c r="BH481" s="206">
        <f t="shared" si="77"/>
        <v>0</v>
      </c>
      <c r="BI481" s="206">
        <f t="shared" si="78"/>
        <v>0</v>
      </c>
      <c r="BJ481" s="24" t="s">
        <v>94</v>
      </c>
      <c r="BK481" s="206">
        <f t="shared" si="79"/>
        <v>0</v>
      </c>
      <c r="BL481" s="24" t="s">
        <v>330</v>
      </c>
      <c r="BM481" s="24" t="s">
        <v>1179</v>
      </c>
    </row>
    <row r="482" spans="2:65" s="1" customFormat="1" ht="22.5" customHeight="1">
      <c r="B482" s="41"/>
      <c r="C482" s="234" t="s">
        <v>1180</v>
      </c>
      <c r="D482" s="234" t="s">
        <v>304</v>
      </c>
      <c r="E482" s="235" t="s">
        <v>1181</v>
      </c>
      <c r="F482" s="236" t="s">
        <v>1182</v>
      </c>
      <c r="G482" s="237" t="s">
        <v>301</v>
      </c>
      <c r="H482" s="238">
        <v>7</v>
      </c>
      <c r="I482" s="239"/>
      <c r="J482" s="240">
        <f t="shared" si="70"/>
        <v>0</v>
      </c>
      <c r="K482" s="236" t="s">
        <v>21</v>
      </c>
      <c r="L482" s="241"/>
      <c r="M482" s="242" t="s">
        <v>21</v>
      </c>
      <c r="N482" s="243" t="s">
        <v>43</v>
      </c>
      <c r="O482" s="42"/>
      <c r="P482" s="204">
        <f t="shared" si="71"/>
        <v>0</v>
      </c>
      <c r="Q482" s="204">
        <v>5.0000000000000002E-5</v>
      </c>
      <c r="R482" s="204">
        <f t="shared" si="72"/>
        <v>3.5E-4</v>
      </c>
      <c r="S482" s="204">
        <v>0</v>
      </c>
      <c r="T482" s="205">
        <f t="shared" si="73"/>
        <v>0</v>
      </c>
      <c r="AR482" s="24" t="s">
        <v>408</v>
      </c>
      <c r="AT482" s="24" t="s">
        <v>304</v>
      </c>
      <c r="AU482" s="24" t="s">
        <v>94</v>
      </c>
      <c r="AY482" s="24" t="s">
        <v>250</v>
      </c>
      <c r="BE482" s="206">
        <f t="shared" si="74"/>
        <v>0</v>
      </c>
      <c r="BF482" s="206">
        <f t="shared" si="75"/>
        <v>0</v>
      </c>
      <c r="BG482" s="206">
        <f t="shared" si="76"/>
        <v>0</v>
      </c>
      <c r="BH482" s="206">
        <f t="shared" si="77"/>
        <v>0</v>
      </c>
      <c r="BI482" s="206">
        <f t="shared" si="78"/>
        <v>0</v>
      </c>
      <c r="BJ482" s="24" t="s">
        <v>94</v>
      </c>
      <c r="BK482" s="206">
        <f t="shared" si="79"/>
        <v>0</v>
      </c>
      <c r="BL482" s="24" t="s">
        <v>330</v>
      </c>
      <c r="BM482" s="24" t="s">
        <v>1183</v>
      </c>
    </row>
    <row r="483" spans="2:65" s="1" customFormat="1" ht="22.5" customHeight="1">
      <c r="B483" s="41"/>
      <c r="C483" s="195" t="s">
        <v>1184</v>
      </c>
      <c r="D483" s="195" t="s">
        <v>253</v>
      </c>
      <c r="E483" s="196" t="s">
        <v>1185</v>
      </c>
      <c r="F483" s="197" t="s">
        <v>1186</v>
      </c>
      <c r="G483" s="198" t="s">
        <v>301</v>
      </c>
      <c r="H483" s="199">
        <v>2</v>
      </c>
      <c r="I483" s="200"/>
      <c r="J483" s="201">
        <f t="shared" si="70"/>
        <v>0</v>
      </c>
      <c r="K483" s="197" t="s">
        <v>21</v>
      </c>
      <c r="L483" s="61"/>
      <c r="M483" s="202" t="s">
        <v>21</v>
      </c>
      <c r="N483" s="203" t="s">
        <v>43</v>
      </c>
      <c r="O483" s="42"/>
      <c r="P483" s="204">
        <f t="shared" si="71"/>
        <v>0</v>
      </c>
      <c r="Q483" s="204">
        <v>0</v>
      </c>
      <c r="R483" s="204">
        <f t="shared" si="72"/>
        <v>0</v>
      </c>
      <c r="S483" s="204">
        <v>0</v>
      </c>
      <c r="T483" s="205">
        <f t="shared" si="73"/>
        <v>0</v>
      </c>
      <c r="AR483" s="24" t="s">
        <v>330</v>
      </c>
      <c r="AT483" s="24" t="s">
        <v>253</v>
      </c>
      <c r="AU483" s="24" t="s">
        <v>94</v>
      </c>
      <c r="AY483" s="24" t="s">
        <v>250</v>
      </c>
      <c r="BE483" s="206">
        <f t="shared" si="74"/>
        <v>0</v>
      </c>
      <c r="BF483" s="206">
        <f t="shared" si="75"/>
        <v>0</v>
      </c>
      <c r="BG483" s="206">
        <f t="shared" si="76"/>
        <v>0</v>
      </c>
      <c r="BH483" s="206">
        <f t="shared" si="77"/>
        <v>0</v>
      </c>
      <c r="BI483" s="206">
        <f t="shared" si="78"/>
        <v>0</v>
      </c>
      <c r="BJ483" s="24" t="s">
        <v>94</v>
      </c>
      <c r="BK483" s="206">
        <f t="shared" si="79"/>
        <v>0</v>
      </c>
      <c r="BL483" s="24" t="s">
        <v>330</v>
      </c>
      <c r="BM483" s="24" t="s">
        <v>1187</v>
      </c>
    </row>
    <row r="484" spans="2:65" s="1" customFormat="1" ht="22.5" customHeight="1">
      <c r="B484" s="41"/>
      <c r="C484" s="234" t="s">
        <v>1188</v>
      </c>
      <c r="D484" s="234" t="s">
        <v>304</v>
      </c>
      <c r="E484" s="235" t="s">
        <v>1189</v>
      </c>
      <c r="F484" s="236" t="s">
        <v>1190</v>
      </c>
      <c r="G484" s="237" t="s">
        <v>301</v>
      </c>
      <c r="H484" s="238">
        <v>2</v>
      </c>
      <c r="I484" s="239"/>
      <c r="J484" s="240">
        <f t="shared" si="70"/>
        <v>0</v>
      </c>
      <c r="K484" s="236" t="s">
        <v>21</v>
      </c>
      <c r="L484" s="241"/>
      <c r="M484" s="242" t="s">
        <v>21</v>
      </c>
      <c r="N484" s="243" t="s">
        <v>43</v>
      </c>
      <c r="O484" s="42"/>
      <c r="P484" s="204">
        <f t="shared" si="71"/>
        <v>0</v>
      </c>
      <c r="Q484" s="204">
        <v>5.0000000000000002E-5</v>
      </c>
      <c r="R484" s="204">
        <f t="shared" si="72"/>
        <v>1E-4</v>
      </c>
      <c r="S484" s="204">
        <v>0</v>
      </c>
      <c r="T484" s="205">
        <f t="shared" si="73"/>
        <v>0</v>
      </c>
      <c r="AR484" s="24" t="s">
        <v>408</v>
      </c>
      <c r="AT484" s="24" t="s">
        <v>304</v>
      </c>
      <c r="AU484" s="24" t="s">
        <v>94</v>
      </c>
      <c r="AY484" s="24" t="s">
        <v>250</v>
      </c>
      <c r="BE484" s="206">
        <f t="shared" si="74"/>
        <v>0</v>
      </c>
      <c r="BF484" s="206">
        <f t="shared" si="75"/>
        <v>0</v>
      </c>
      <c r="BG484" s="206">
        <f t="shared" si="76"/>
        <v>0</v>
      </c>
      <c r="BH484" s="206">
        <f t="shared" si="77"/>
        <v>0</v>
      </c>
      <c r="BI484" s="206">
        <f t="shared" si="78"/>
        <v>0</v>
      </c>
      <c r="BJ484" s="24" t="s">
        <v>94</v>
      </c>
      <c r="BK484" s="206">
        <f t="shared" si="79"/>
        <v>0</v>
      </c>
      <c r="BL484" s="24" t="s">
        <v>330</v>
      </c>
      <c r="BM484" s="24" t="s">
        <v>1191</v>
      </c>
    </row>
    <row r="485" spans="2:65" s="1" customFormat="1" ht="22.5" customHeight="1">
      <c r="B485" s="41"/>
      <c r="C485" s="195" t="s">
        <v>1192</v>
      </c>
      <c r="D485" s="195" t="s">
        <v>253</v>
      </c>
      <c r="E485" s="196" t="s">
        <v>1193</v>
      </c>
      <c r="F485" s="197" t="s">
        <v>1194</v>
      </c>
      <c r="G485" s="198" t="s">
        <v>301</v>
      </c>
      <c r="H485" s="199">
        <v>2</v>
      </c>
      <c r="I485" s="200"/>
      <c r="J485" s="201">
        <f t="shared" si="70"/>
        <v>0</v>
      </c>
      <c r="K485" s="197" t="s">
        <v>21</v>
      </c>
      <c r="L485" s="61"/>
      <c r="M485" s="202" t="s">
        <v>21</v>
      </c>
      <c r="N485" s="203" t="s">
        <v>43</v>
      </c>
      <c r="O485" s="42"/>
      <c r="P485" s="204">
        <f t="shared" si="71"/>
        <v>0</v>
      </c>
      <c r="Q485" s="204">
        <v>0</v>
      </c>
      <c r="R485" s="204">
        <f t="shared" si="72"/>
        <v>0</v>
      </c>
      <c r="S485" s="204">
        <v>0</v>
      </c>
      <c r="T485" s="205">
        <f t="shared" si="73"/>
        <v>0</v>
      </c>
      <c r="AR485" s="24" t="s">
        <v>330</v>
      </c>
      <c r="AT485" s="24" t="s">
        <v>253</v>
      </c>
      <c r="AU485" s="24" t="s">
        <v>94</v>
      </c>
      <c r="AY485" s="24" t="s">
        <v>250</v>
      </c>
      <c r="BE485" s="206">
        <f t="shared" si="74"/>
        <v>0</v>
      </c>
      <c r="BF485" s="206">
        <f t="shared" si="75"/>
        <v>0</v>
      </c>
      <c r="BG485" s="206">
        <f t="shared" si="76"/>
        <v>0</v>
      </c>
      <c r="BH485" s="206">
        <f t="shared" si="77"/>
        <v>0</v>
      </c>
      <c r="BI485" s="206">
        <f t="shared" si="78"/>
        <v>0</v>
      </c>
      <c r="BJ485" s="24" t="s">
        <v>94</v>
      </c>
      <c r="BK485" s="206">
        <f t="shared" si="79"/>
        <v>0</v>
      </c>
      <c r="BL485" s="24" t="s">
        <v>330</v>
      </c>
      <c r="BM485" s="24" t="s">
        <v>1195</v>
      </c>
    </row>
    <row r="486" spans="2:65" s="1" customFormat="1" ht="22.5" customHeight="1">
      <c r="B486" s="41"/>
      <c r="C486" s="234" t="s">
        <v>1196</v>
      </c>
      <c r="D486" s="234" t="s">
        <v>304</v>
      </c>
      <c r="E486" s="235" t="s">
        <v>1197</v>
      </c>
      <c r="F486" s="236" t="s">
        <v>1198</v>
      </c>
      <c r="G486" s="237" t="s">
        <v>301</v>
      </c>
      <c r="H486" s="238">
        <v>2</v>
      </c>
      <c r="I486" s="239"/>
      <c r="J486" s="240">
        <f t="shared" si="70"/>
        <v>0</v>
      </c>
      <c r="K486" s="236" t="s">
        <v>21</v>
      </c>
      <c r="L486" s="241"/>
      <c r="M486" s="242" t="s">
        <v>21</v>
      </c>
      <c r="N486" s="243" t="s">
        <v>43</v>
      </c>
      <c r="O486" s="42"/>
      <c r="P486" s="204">
        <f t="shared" si="71"/>
        <v>0</v>
      </c>
      <c r="Q486" s="204">
        <v>5.0000000000000002E-5</v>
      </c>
      <c r="R486" s="204">
        <f t="shared" si="72"/>
        <v>1E-4</v>
      </c>
      <c r="S486" s="204">
        <v>0</v>
      </c>
      <c r="T486" s="205">
        <f t="shared" si="73"/>
        <v>0</v>
      </c>
      <c r="AR486" s="24" t="s">
        <v>408</v>
      </c>
      <c r="AT486" s="24" t="s">
        <v>304</v>
      </c>
      <c r="AU486" s="24" t="s">
        <v>94</v>
      </c>
      <c r="AY486" s="24" t="s">
        <v>250</v>
      </c>
      <c r="BE486" s="206">
        <f t="shared" si="74"/>
        <v>0</v>
      </c>
      <c r="BF486" s="206">
        <f t="shared" si="75"/>
        <v>0</v>
      </c>
      <c r="BG486" s="206">
        <f t="shared" si="76"/>
        <v>0</v>
      </c>
      <c r="BH486" s="206">
        <f t="shared" si="77"/>
        <v>0</v>
      </c>
      <c r="BI486" s="206">
        <f t="shared" si="78"/>
        <v>0</v>
      </c>
      <c r="BJ486" s="24" t="s">
        <v>94</v>
      </c>
      <c r="BK486" s="206">
        <f t="shared" si="79"/>
        <v>0</v>
      </c>
      <c r="BL486" s="24" t="s">
        <v>330</v>
      </c>
      <c r="BM486" s="24" t="s">
        <v>1199</v>
      </c>
    </row>
    <row r="487" spans="2:65" s="1" customFormat="1" ht="22.5" customHeight="1">
      <c r="B487" s="41"/>
      <c r="C487" s="195" t="s">
        <v>1200</v>
      </c>
      <c r="D487" s="195" t="s">
        <v>253</v>
      </c>
      <c r="E487" s="196" t="s">
        <v>1201</v>
      </c>
      <c r="F487" s="197" t="s">
        <v>1202</v>
      </c>
      <c r="G487" s="198" t="s">
        <v>301</v>
      </c>
      <c r="H487" s="199">
        <v>2</v>
      </c>
      <c r="I487" s="200"/>
      <c r="J487" s="201">
        <f t="shared" si="70"/>
        <v>0</v>
      </c>
      <c r="K487" s="197" t="s">
        <v>21</v>
      </c>
      <c r="L487" s="61"/>
      <c r="M487" s="202" t="s">
        <v>21</v>
      </c>
      <c r="N487" s="203" t="s">
        <v>43</v>
      </c>
      <c r="O487" s="42"/>
      <c r="P487" s="204">
        <f t="shared" si="71"/>
        <v>0</v>
      </c>
      <c r="Q487" s="204">
        <v>0</v>
      </c>
      <c r="R487" s="204">
        <f t="shared" si="72"/>
        <v>0</v>
      </c>
      <c r="S487" s="204">
        <v>0</v>
      </c>
      <c r="T487" s="205">
        <f t="shared" si="73"/>
        <v>0</v>
      </c>
      <c r="AR487" s="24" t="s">
        <v>330</v>
      </c>
      <c r="AT487" s="24" t="s">
        <v>253</v>
      </c>
      <c r="AU487" s="24" t="s">
        <v>94</v>
      </c>
      <c r="AY487" s="24" t="s">
        <v>250</v>
      </c>
      <c r="BE487" s="206">
        <f t="shared" si="74"/>
        <v>0</v>
      </c>
      <c r="BF487" s="206">
        <f t="shared" si="75"/>
        <v>0</v>
      </c>
      <c r="BG487" s="206">
        <f t="shared" si="76"/>
        <v>0</v>
      </c>
      <c r="BH487" s="206">
        <f t="shared" si="77"/>
        <v>0</v>
      </c>
      <c r="BI487" s="206">
        <f t="shared" si="78"/>
        <v>0</v>
      </c>
      <c r="BJ487" s="24" t="s">
        <v>94</v>
      </c>
      <c r="BK487" s="206">
        <f t="shared" si="79"/>
        <v>0</v>
      </c>
      <c r="BL487" s="24" t="s">
        <v>330</v>
      </c>
      <c r="BM487" s="24" t="s">
        <v>1203</v>
      </c>
    </row>
    <row r="488" spans="2:65" s="1" customFormat="1" ht="22.5" customHeight="1">
      <c r="B488" s="41"/>
      <c r="C488" s="234" t="s">
        <v>1204</v>
      </c>
      <c r="D488" s="234" t="s">
        <v>304</v>
      </c>
      <c r="E488" s="235" t="s">
        <v>1205</v>
      </c>
      <c r="F488" s="236" t="s">
        <v>1206</v>
      </c>
      <c r="G488" s="237" t="s">
        <v>301</v>
      </c>
      <c r="H488" s="238">
        <v>2</v>
      </c>
      <c r="I488" s="239"/>
      <c r="J488" s="240">
        <f t="shared" si="70"/>
        <v>0</v>
      </c>
      <c r="K488" s="236" t="s">
        <v>21</v>
      </c>
      <c r="L488" s="241"/>
      <c r="M488" s="242" t="s">
        <v>21</v>
      </c>
      <c r="N488" s="243" t="s">
        <v>43</v>
      </c>
      <c r="O488" s="42"/>
      <c r="P488" s="204">
        <f t="shared" si="71"/>
        <v>0</v>
      </c>
      <c r="Q488" s="204">
        <v>5.0000000000000002E-5</v>
      </c>
      <c r="R488" s="204">
        <f t="shared" si="72"/>
        <v>1E-4</v>
      </c>
      <c r="S488" s="204">
        <v>0</v>
      </c>
      <c r="T488" s="205">
        <f t="shared" si="73"/>
        <v>0</v>
      </c>
      <c r="AR488" s="24" t="s">
        <v>408</v>
      </c>
      <c r="AT488" s="24" t="s">
        <v>304</v>
      </c>
      <c r="AU488" s="24" t="s">
        <v>94</v>
      </c>
      <c r="AY488" s="24" t="s">
        <v>250</v>
      </c>
      <c r="BE488" s="206">
        <f t="shared" si="74"/>
        <v>0</v>
      </c>
      <c r="BF488" s="206">
        <f t="shared" si="75"/>
        <v>0</v>
      </c>
      <c r="BG488" s="206">
        <f t="shared" si="76"/>
        <v>0</v>
      </c>
      <c r="BH488" s="206">
        <f t="shared" si="77"/>
        <v>0</v>
      </c>
      <c r="BI488" s="206">
        <f t="shared" si="78"/>
        <v>0</v>
      </c>
      <c r="BJ488" s="24" t="s">
        <v>94</v>
      </c>
      <c r="BK488" s="206">
        <f t="shared" si="79"/>
        <v>0</v>
      </c>
      <c r="BL488" s="24" t="s">
        <v>330</v>
      </c>
      <c r="BM488" s="24" t="s">
        <v>1207</v>
      </c>
    </row>
    <row r="489" spans="2:65" s="1" customFormat="1" ht="22.5" customHeight="1">
      <c r="B489" s="41"/>
      <c r="C489" s="195" t="s">
        <v>1208</v>
      </c>
      <c r="D489" s="195" t="s">
        <v>253</v>
      </c>
      <c r="E489" s="196" t="s">
        <v>1209</v>
      </c>
      <c r="F489" s="197" t="s">
        <v>1210</v>
      </c>
      <c r="G489" s="198" t="s">
        <v>301</v>
      </c>
      <c r="H489" s="199">
        <v>3</v>
      </c>
      <c r="I489" s="200"/>
      <c r="J489" s="201">
        <f t="shared" si="70"/>
        <v>0</v>
      </c>
      <c r="K489" s="197" t="s">
        <v>21</v>
      </c>
      <c r="L489" s="61"/>
      <c r="M489" s="202" t="s">
        <v>21</v>
      </c>
      <c r="N489" s="203" t="s">
        <v>43</v>
      </c>
      <c r="O489" s="42"/>
      <c r="P489" s="204">
        <f t="shared" si="71"/>
        <v>0</v>
      </c>
      <c r="Q489" s="204">
        <v>0</v>
      </c>
      <c r="R489" s="204">
        <f t="shared" si="72"/>
        <v>0</v>
      </c>
      <c r="S489" s="204">
        <v>0</v>
      </c>
      <c r="T489" s="205">
        <f t="shared" si="73"/>
        <v>0</v>
      </c>
      <c r="AR489" s="24" t="s">
        <v>330</v>
      </c>
      <c r="AT489" s="24" t="s">
        <v>253</v>
      </c>
      <c r="AU489" s="24" t="s">
        <v>94</v>
      </c>
      <c r="AY489" s="24" t="s">
        <v>250</v>
      </c>
      <c r="BE489" s="206">
        <f t="shared" si="74"/>
        <v>0</v>
      </c>
      <c r="BF489" s="206">
        <f t="shared" si="75"/>
        <v>0</v>
      </c>
      <c r="BG489" s="206">
        <f t="shared" si="76"/>
        <v>0</v>
      </c>
      <c r="BH489" s="206">
        <f t="shared" si="77"/>
        <v>0</v>
      </c>
      <c r="BI489" s="206">
        <f t="shared" si="78"/>
        <v>0</v>
      </c>
      <c r="BJ489" s="24" t="s">
        <v>94</v>
      </c>
      <c r="BK489" s="206">
        <f t="shared" si="79"/>
        <v>0</v>
      </c>
      <c r="BL489" s="24" t="s">
        <v>330</v>
      </c>
      <c r="BM489" s="24" t="s">
        <v>1211</v>
      </c>
    </row>
    <row r="490" spans="2:65" s="1" customFormat="1" ht="22.5" customHeight="1">
      <c r="B490" s="41"/>
      <c r="C490" s="234" t="s">
        <v>1212</v>
      </c>
      <c r="D490" s="234" t="s">
        <v>304</v>
      </c>
      <c r="E490" s="235" t="s">
        <v>1213</v>
      </c>
      <c r="F490" s="236" t="s">
        <v>1214</v>
      </c>
      <c r="G490" s="237" t="s">
        <v>301</v>
      </c>
      <c r="H490" s="238">
        <v>3</v>
      </c>
      <c r="I490" s="239"/>
      <c r="J490" s="240">
        <f t="shared" si="70"/>
        <v>0</v>
      </c>
      <c r="K490" s="236" t="s">
        <v>21</v>
      </c>
      <c r="L490" s="241"/>
      <c r="M490" s="242" t="s">
        <v>21</v>
      </c>
      <c r="N490" s="243" t="s">
        <v>43</v>
      </c>
      <c r="O490" s="42"/>
      <c r="P490" s="204">
        <f t="shared" si="71"/>
        <v>0</v>
      </c>
      <c r="Q490" s="204">
        <v>5.0000000000000002E-5</v>
      </c>
      <c r="R490" s="204">
        <f t="shared" si="72"/>
        <v>1.5000000000000001E-4</v>
      </c>
      <c r="S490" s="204">
        <v>0</v>
      </c>
      <c r="T490" s="205">
        <f t="shared" si="73"/>
        <v>0</v>
      </c>
      <c r="AR490" s="24" t="s">
        <v>408</v>
      </c>
      <c r="AT490" s="24" t="s">
        <v>304</v>
      </c>
      <c r="AU490" s="24" t="s">
        <v>94</v>
      </c>
      <c r="AY490" s="24" t="s">
        <v>250</v>
      </c>
      <c r="BE490" s="206">
        <f t="shared" si="74"/>
        <v>0</v>
      </c>
      <c r="BF490" s="206">
        <f t="shared" si="75"/>
        <v>0</v>
      </c>
      <c r="BG490" s="206">
        <f t="shared" si="76"/>
        <v>0</v>
      </c>
      <c r="BH490" s="206">
        <f t="shared" si="77"/>
        <v>0</v>
      </c>
      <c r="BI490" s="206">
        <f t="shared" si="78"/>
        <v>0</v>
      </c>
      <c r="BJ490" s="24" t="s">
        <v>94</v>
      </c>
      <c r="BK490" s="206">
        <f t="shared" si="79"/>
        <v>0</v>
      </c>
      <c r="BL490" s="24" t="s">
        <v>330</v>
      </c>
      <c r="BM490" s="24" t="s">
        <v>1215</v>
      </c>
    </row>
    <row r="491" spans="2:65" s="1" customFormat="1" ht="22.5" customHeight="1">
      <c r="B491" s="41"/>
      <c r="C491" s="195" t="s">
        <v>1216</v>
      </c>
      <c r="D491" s="195" t="s">
        <v>253</v>
      </c>
      <c r="E491" s="196" t="s">
        <v>1217</v>
      </c>
      <c r="F491" s="197" t="s">
        <v>1218</v>
      </c>
      <c r="G491" s="198" t="s">
        <v>301</v>
      </c>
      <c r="H491" s="199">
        <v>9</v>
      </c>
      <c r="I491" s="200"/>
      <c r="J491" s="201">
        <f t="shared" si="70"/>
        <v>0</v>
      </c>
      <c r="K491" s="197" t="s">
        <v>21</v>
      </c>
      <c r="L491" s="61"/>
      <c r="M491" s="202" t="s">
        <v>21</v>
      </c>
      <c r="N491" s="203" t="s">
        <v>43</v>
      </c>
      <c r="O491" s="42"/>
      <c r="P491" s="204">
        <f t="shared" si="71"/>
        <v>0</v>
      </c>
      <c r="Q491" s="204">
        <v>0</v>
      </c>
      <c r="R491" s="204">
        <f t="shared" si="72"/>
        <v>0</v>
      </c>
      <c r="S491" s="204">
        <v>0</v>
      </c>
      <c r="T491" s="205">
        <f t="shared" si="73"/>
        <v>0</v>
      </c>
      <c r="AR491" s="24" t="s">
        <v>330</v>
      </c>
      <c r="AT491" s="24" t="s">
        <v>253</v>
      </c>
      <c r="AU491" s="24" t="s">
        <v>94</v>
      </c>
      <c r="AY491" s="24" t="s">
        <v>250</v>
      </c>
      <c r="BE491" s="206">
        <f t="shared" si="74"/>
        <v>0</v>
      </c>
      <c r="BF491" s="206">
        <f t="shared" si="75"/>
        <v>0</v>
      </c>
      <c r="BG491" s="206">
        <f t="shared" si="76"/>
        <v>0</v>
      </c>
      <c r="BH491" s="206">
        <f t="shared" si="77"/>
        <v>0</v>
      </c>
      <c r="BI491" s="206">
        <f t="shared" si="78"/>
        <v>0</v>
      </c>
      <c r="BJ491" s="24" t="s">
        <v>94</v>
      </c>
      <c r="BK491" s="206">
        <f t="shared" si="79"/>
        <v>0</v>
      </c>
      <c r="BL491" s="24" t="s">
        <v>330</v>
      </c>
      <c r="BM491" s="24" t="s">
        <v>1219</v>
      </c>
    </row>
    <row r="492" spans="2:65" s="1" customFormat="1" ht="22.5" customHeight="1">
      <c r="B492" s="41"/>
      <c r="C492" s="234" t="s">
        <v>1220</v>
      </c>
      <c r="D492" s="234" t="s">
        <v>304</v>
      </c>
      <c r="E492" s="235" t="s">
        <v>1221</v>
      </c>
      <c r="F492" s="236" t="s">
        <v>1222</v>
      </c>
      <c r="G492" s="237" t="s">
        <v>301</v>
      </c>
      <c r="H492" s="238">
        <v>9</v>
      </c>
      <c r="I492" s="239"/>
      <c r="J492" s="240">
        <f t="shared" si="70"/>
        <v>0</v>
      </c>
      <c r="K492" s="236" t="s">
        <v>21</v>
      </c>
      <c r="L492" s="241"/>
      <c r="M492" s="242" t="s">
        <v>21</v>
      </c>
      <c r="N492" s="243" t="s">
        <v>43</v>
      </c>
      <c r="O492" s="42"/>
      <c r="P492" s="204">
        <f t="shared" si="71"/>
        <v>0</v>
      </c>
      <c r="Q492" s="204">
        <v>6.0000000000000002E-5</v>
      </c>
      <c r="R492" s="204">
        <f t="shared" si="72"/>
        <v>5.4000000000000001E-4</v>
      </c>
      <c r="S492" s="204">
        <v>0</v>
      </c>
      <c r="T492" s="205">
        <f t="shared" si="73"/>
        <v>0</v>
      </c>
      <c r="AR492" s="24" t="s">
        <v>408</v>
      </c>
      <c r="AT492" s="24" t="s">
        <v>304</v>
      </c>
      <c r="AU492" s="24" t="s">
        <v>94</v>
      </c>
      <c r="AY492" s="24" t="s">
        <v>250</v>
      </c>
      <c r="BE492" s="206">
        <f t="shared" si="74"/>
        <v>0</v>
      </c>
      <c r="BF492" s="206">
        <f t="shared" si="75"/>
        <v>0</v>
      </c>
      <c r="BG492" s="206">
        <f t="shared" si="76"/>
        <v>0</v>
      </c>
      <c r="BH492" s="206">
        <f t="shared" si="77"/>
        <v>0</v>
      </c>
      <c r="BI492" s="206">
        <f t="shared" si="78"/>
        <v>0</v>
      </c>
      <c r="BJ492" s="24" t="s">
        <v>94</v>
      </c>
      <c r="BK492" s="206">
        <f t="shared" si="79"/>
        <v>0</v>
      </c>
      <c r="BL492" s="24" t="s">
        <v>330</v>
      </c>
      <c r="BM492" s="24" t="s">
        <v>1223</v>
      </c>
    </row>
    <row r="493" spans="2:65" s="1" customFormat="1" ht="22.5" customHeight="1">
      <c r="B493" s="41"/>
      <c r="C493" s="195" t="s">
        <v>1224</v>
      </c>
      <c r="D493" s="195" t="s">
        <v>253</v>
      </c>
      <c r="E493" s="196" t="s">
        <v>1225</v>
      </c>
      <c r="F493" s="197" t="s">
        <v>1226</v>
      </c>
      <c r="G493" s="198" t="s">
        <v>301</v>
      </c>
      <c r="H493" s="199">
        <v>23</v>
      </c>
      <c r="I493" s="200"/>
      <c r="J493" s="201">
        <f t="shared" si="70"/>
        <v>0</v>
      </c>
      <c r="K493" s="197" t="s">
        <v>21</v>
      </c>
      <c r="L493" s="61"/>
      <c r="M493" s="202" t="s">
        <v>21</v>
      </c>
      <c r="N493" s="203" t="s">
        <v>43</v>
      </c>
      <c r="O493" s="42"/>
      <c r="P493" s="204">
        <f t="shared" si="71"/>
        <v>0</v>
      </c>
      <c r="Q493" s="204">
        <v>0</v>
      </c>
      <c r="R493" s="204">
        <f t="shared" si="72"/>
        <v>0</v>
      </c>
      <c r="S493" s="204">
        <v>0</v>
      </c>
      <c r="T493" s="205">
        <f t="shared" si="73"/>
        <v>0</v>
      </c>
      <c r="AR493" s="24" t="s">
        <v>330</v>
      </c>
      <c r="AT493" s="24" t="s">
        <v>253</v>
      </c>
      <c r="AU493" s="24" t="s">
        <v>94</v>
      </c>
      <c r="AY493" s="24" t="s">
        <v>250</v>
      </c>
      <c r="BE493" s="206">
        <f t="shared" si="74"/>
        <v>0</v>
      </c>
      <c r="BF493" s="206">
        <f t="shared" si="75"/>
        <v>0</v>
      </c>
      <c r="BG493" s="206">
        <f t="shared" si="76"/>
        <v>0</v>
      </c>
      <c r="BH493" s="206">
        <f t="shared" si="77"/>
        <v>0</v>
      </c>
      <c r="BI493" s="206">
        <f t="shared" si="78"/>
        <v>0</v>
      </c>
      <c r="BJ493" s="24" t="s">
        <v>94</v>
      </c>
      <c r="BK493" s="206">
        <f t="shared" si="79"/>
        <v>0</v>
      </c>
      <c r="BL493" s="24" t="s">
        <v>330</v>
      </c>
      <c r="BM493" s="24" t="s">
        <v>1227</v>
      </c>
    </row>
    <row r="494" spans="2:65" s="1" customFormat="1" ht="22.5" customHeight="1">
      <c r="B494" s="41"/>
      <c r="C494" s="234" t="s">
        <v>1228</v>
      </c>
      <c r="D494" s="234" t="s">
        <v>304</v>
      </c>
      <c r="E494" s="235" t="s">
        <v>1229</v>
      </c>
      <c r="F494" s="236" t="s">
        <v>1230</v>
      </c>
      <c r="G494" s="237" t="s">
        <v>301</v>
      </c>
      <c r="H494" s="238">
        <v>23</v>
      </c>
      <c r="I494" s="239"/>
      <c r="J494" s="240">
        <f t="shared" ref="J494:J517" si="80">ROUND(I494*H494,2)</f>
        <v>0</v>
      </c>
      <c r="K494" s="236" t="s">
        <v>21</v>
      </c>
      <c r="L494" s="241"/>
      <c r="M494" s="242" t="s">
        <v>21</v>
      </c>
      <c r="N494" s="243" t="s">
        <v>43</v>
      </c>
      <c r="O494" s="42"/>
      <c r="P494" s="204">
        <f t="shared" ref="P494:P517" si="81">O494*H494</f>
        <v>0</v>
      </c>
      <c r="Q494" s="204">
        <v>6.0000000000000002E-5</v>
      </c>
      <c r="R494" s="204">
        <f t="shared" ref="R494:R517" si="82">Q494*H494</f>
        <v>1.3799999999999999E-3</v>
      </c>
      <c r="S494" s="204">
        <v>0</v>
      </c>
      <c r="T494" s="205">
        <f t="shared" ref="T494:T517" si="83">S494*H494</f>
        <v>0</v>
      </c>
      <c r="AR494" s="24" t="s">
        <v>408</v>
      </c>
      <c r="AT494" s="24" t="s">
        <v>304</v>
      </c>
      <c r="AU494" s="24" t="s">
        <v>94</v>
      </c>
      <c r="AY494" s="24" t="s">
        <v>250</v>
      </c>
      <c r="BE494" s="206">
        <f t="shared" ref="BE494:BE517" si="84">IF(N494="základní",J494,0)</f>
        <v>0</v>
      </c>
      <c r="BF494" s="206">
        <f t="shared" ref="BF494:BF517" si="85">IF(N494="snížená",J494,0)</f>
        <v>0</v>
      </c>
      <c r="BG494" s="206">
        <f t="shared" ref="BG494:BG517" si="86">IF(N494="zákl. přenesená",J494,0)</f>
        <v>0</v>
      </c>
      <c r="BH494" s="206">
        <f t="shared" ref="BH494:BH517" si="87">IF(N494="sníž. přenesená",J494,0)</f>
        <v>0</v>
      </c>
      <c r="BI494" s="206">
        <f t="shared" ref="BI494:BI517" si="88">IF(N494="nulová",J494,0)</f>
        <v>0</v>
      </c>
      <c r="BJ494" s="24" t="s">
        <v>94</v>
      </c>
      <c r="BK494" s="206">
        <f t="shared" ref="BK494:BK517" si="89">ROUND(I494*H494,2)</f>
        <v>0</v>
      </c>
      <c r="BL494" s="24" t="s">
        <v>330</v>
      </c>
      <c r="BM494" s="24" t="s">
        <v>1231</v>
      </c>
    </row>
    <row r="495" spans="2:65" s="1" customFormat="1" ht="22.5" customHeight="1">
      <c r="B495" s="41"/>
      <c r="C495" s="195" t="s">
        <v>1232</v>
      </c>
      <c r="D495" s="195" t="s">
        <v>253</v>
      </c>
      <c r="E495" s="196" t="s">
        <v>1233</v>
      </c>
      <c r="F495" s="197" t="s">
        <v>1234</v>
      </c>
      <c r="G495" s="198" t="s">
        <v>301</v>
      </c>
      <c r="H495" s="199">
        <v>14</v>
      </c>
      <c r="I495" s="200"/>
      <c r="J495" s="201">
        <f t="shared" si="80"/>
        <v>0</v>
      </c>
      <c r="K495" s="197" t="s">
        <v>21</v>
      </c>
      <c r="L495" s="61"/>
      <c r="M495" s="202" t="s">
        <v>21</v>
      </c>
      <c r="N495" s="203" t="s">
        <v>43</v>
      </c>
      <c r="O495" s="42"/>
      <c r="P495" s="204">
        <f t="shared" si="81"/>
        <v>0</v>
      </c>
      <c r="Q495" s="204">
        <v>0</v>
      </c>
      <c r="R495" s="204">
        <f t="shared" si="82"/>
        <v>0</v>
      </c>
      <c r="S495" s="204">
        <v>0</v>
      </c>
      <c r="T495" s="205">
        <f t="shared" si="83"/>
        <v>0</v>
      </c>
      <c r="AR495" s="24" t="s">
        <v>330</v>
      </c>
      <c r="AT495" s="24" t="s">
        <v>253</v>
      </c>
      <c r="AU495" s="24" t="s">
        <v>94</v>
      </c>
      <c r="AY495" s="24" t="s">
        <v>250</v>
      </c>
      <c r="BE495" s="206">
        <f t="shared" si="84"/>
        <v>0</v>
      </c>
      <c r="BF495" s="206">
        <f t="shared" si="85"/>
        <v>0</v>
      </c>
      <c r="BG495" s="206">
        <f t="shared" si="86"/>
        <v>0</v>
      </c>
      <c r="BH495" s="206">
        <f t="shared" si="87"/>
        <v>0</v>
      </c>
      <c r="BI495" s="206">
        <f t="shared" si="88"/>
        <v>0</v>
      </c>
      <c r="BJ495" s="24" t="s">
        <v>94</v>
      </c>
      <c r="BK495" s="206">
        <f t="shared" si="89"/>
        <v>0</v>
      </c>
      <c r="BL495" s="24" t="s">
        <v>330</v>
      </c>
      <c r="BM495" s="24" t="s">
        <v>1235</v>
      </c>
    </row>
    <row r="496" spans="2:65" s="1" customFormat="1" ht="22.5" customHeight="1">
      <c r="B496" s="41"/>
      <c r="C496" s="234" t="s">
        <v>1236</v>
      </c>
      <c r="D496" s="234" t="s">
        <v>304</v>
      </c>
      <c r="E496" s="235" t="s">
        <v>1237</v>
      </c>
      <c r="F496" s="236" t="s">
        <v>1238</v>
      </c>
      <c r="G496" s="237" t="s">
        <v>301</v>
      </c>
      <c r="H496" s="238">
        <v>1</v>
      </c>
      <c r="I496" s="239"/>
      <c r="J496" s="240">
        <f t="shared" si="80"/>
        <v>0</v>
      </c>
      <c r="K496" s="236" t="s">
        <v>21</v>
      </c>
      <c r="L496" s="241"/>
      <c r="M496" s="242" t="s">
        <v>21</v>
      </c>
      <c r="N496" s="243" t="s">
        <v>43</v>
      </c>
      <c r="O496" s="42"/>
      <c r="P496" s="204">
        <f t="shared" si="81"/>
        <v>0</v>
      </c>
      <c r="Q496" s="204">
        <v>4.0000000000000002E-4</v>
      </c>
      <c r="R496" s="204">
        <f t="shared" si="82"/>
        <v>4.0000000000000002E-4</v>
      </c>
      <c r="S496" s="204">
        <v>0</v>
      </c>
      <c r="T496" s="205">
        <f t="shared" si="83"/>
        <v>0</v>
      </c>
      <c r="AR496" s="24" t="s">
        <v>408</v>
      </c>
      <c r="AT496" s="24" t="s">
        <v>304</v>
      </c>
      <c r="AU496" s="24" t="s">
        <v>94</v>
      </c>
      <c r="AY496" s="24" t="s">
        <v>250</v>
      </c>
      <c r="BE496" s="206">
        <f t="shared" si="84"/>
        <v>0</v>
      </c>
      <c r="BF496" s="206">
        <f t="shared" si="85"/>
        <v>0</v>
      </c>
      <c r="BG496" s="206">
        <f t="shared" si="86"/>
        <v>0</v>
      </c>
      <c r="BH496" s="206">
        <f t="shared" si="87"/>
        <v>0</v>
      </c>
      <c r="BI496" s="206">
        <f t="shared" si="88"/>
        <v>0</v>
      </c>
      <c r="BJ496" s="24" t="s">
        <v>94</v>
      </c>
      <c r="BK496" s="206">
        <f t="shared" si="89"/>
        <v>0</v>
      </c>
      <c r="BL496" s="24" t="s">
        <v>330</v>
      </c>
      <c r="BM496" s="24" t="s">
        <v>1239</v>
      </c>
    </row>
    <row r="497" spans="2:65" s="1" customFormat="1" ht="22.5" customHeight="1">
      <c r="B497" s="41"/>
      <c r="C497" s="234" t="s">
        <v>1240</v>
      </c>
      <c r="D497" s="234" t="s">
        <v>304</v>
      </c>
      <c r="E497" s="235" t="s">
        <v>1241</v>
      </c>
      <c r="F497" s="236" t="s">
        <v>1242</v>
      </c>
      <c r="G497" s="237" t="s">
        <v>301</v>
      </c>
      <c r="H497" s="238">
        <v>5</v>
      </c>
      <c r="I497" s="239"/>
      <c r="J497" s="240">
        <f t="shared" si="80"/>
        <v>0</v>
      </c>
      <c r="K497" s="236" t="s">
        <v>21</v>
      </c>
      <c r="L497" s="241"/>
      <c r="M497" s="242" t="s">
        <v>21</v>
      </c>
      <c r="N497" s="243" t="s">
        <v>43</v>
      </c>
      <c r="O497" s="42"/>
      <c r="P497" s="204">
        <f t="shared" si="81"/>
        <v>0</v>
      </c>
      <c r="Q497" s="204">
        <v>4.0000000000000002E-4</v>
      </c>
      <c r="R497" s="204">
        <f t="shared" si="82"/>
        <v>2E-3</v>
      </c>
      <c r="S497" s="204">
        <v>0</v>
      </c>
      <c r="T497" s="205">
        <f t="shared" si="83"/>
        <v>0</v>
      </c>
      <c r="AR497" s="24" t="s">
        <v>408</v>
      </c>
      <c r="AT497" s="24" t="s">
        <v>304</v>
      </c>
      <c r="AU497" s="24" t="s">
        <v>94</v>
      </c>
      <c r="AY497" s="24" t="s">
        <v>250</v>
      </c>
      <c r="BE497" s="206">
        <f t="shared" si="84"/>
        <v>0</v>
      </c>
      <c r="BF497" s="206">
        <f t="shared" si="85"/>
        <v>0</v>
      </c>
      <c r="BG497" s="206">
        <f t="shared" si="86"/>
        <v>0</v>
      </c>
      <c r="BH497" s="206">
        <f t="shared" si="87"/>
        <v>0</v>
      </c>
      <c r="BI497" s="206">
        <f t="shared" si="88"/>
        <v>0</v>
      </c>
      <c r="BJ497" s="24" t="s">
        <v>94</v>
      </c>
      <c r="BK497" s="206">
        <f t="shared" si="89"/>
        <v>0</v>
      </c>
      <c r="BL497" s="24" t="s">
        <v>330</v>
      </c>
      <c r="BM497" s="24" t="s">
        <v>1243</v>
      </c>
    </row>
    <row r="498" spans="2:65" s="1" customFormat="1" ht="22.5" customHeight="1">
      <c r="B498" s="41"/>
      <c r="C498" s="234" t="s">
        <v>1244</v>
      </c>
      <c r="D498" s="234" t="s">
        <v>304</v>
      </c>
      <c r="E498" s="235" t="s">
        <v>1245</v>
      </c>
      <c r="F498" s="236" t="s">
        <v>1246</v>
      </c>
      <c r="G498" s="237" t="s">
        <v>301</v>
      </c>
      <c r="H498" s="238">
        <v>8</v>
      </c>
      <c r="I498" s="239"/>
      <c r="J498" s="240">
        <f t="shared" si="80"/>
        <v>0</v>
      </c>
      <c r="K498" s="236" t="s">
        <v>21</v>
      </c>
      <c r="L498" s="241"/>
      <c r="M498" s="242" t="s">
        <v>21</v>
      </c>
      <c r="N498" s="243" t="s">
        <v>43</v>
      </c>
      <c r="O498" s="42"/>
      <c r="P498" s="204">
        <f t="shared" si="81"/>
        <v>0</v>
      </c>
      <c r="Q498" s="204">
        <v>4.0000000000000002E-4</v>
      </c>
      <c r="R498" s="204">
        <f t="shared" si="82"/>
        <v>3.2000000000000002E-3</v>
      </c>
      <c r="S498" s="204">
        <v>0</v>
      </c>
      <c r="T498" s="205">
        <f t="shared" si="83"/>
        <v>0</v>
      </c>
      <c r="AR498" s="24" t="s">
        <v>408</v>
      </c>
      <c r="AT498" s="24" t="s">
        <v>304</v>
      </c>
      <c r="AU498" s="24" t="s">
        <v>94</v>
      </c>
      <c r="AY498" s="24" t="s">
        <v>250</v>
      </c>
      <c r="BE498" s="206">
        <f t="shared" si="84"/>
        <v>0</v>
      </c>
      <c r="BF498" s="206">
        <f t="shared" si="85"/>
        <v>0</v>
      </c>
      <c r="BG498" s="206">
        <f t="shared" si="86"/>
        <v>0</v>
      </c>
      <c r="BH498" s="206">
        <f t="shared" si="87"/>
        <v>0</v>
      </c>
      <c r="BI498" s="206">
        <f t="shared" si="88"/>
        <v>0</v>
      </c>
      <c r="BJ498" s="24" t="s">
        <v>94</v>
      </c>
      <c r="BK498" s="206">
        <f t="shared" si="89"/>
        <v>0</v>
      </c>
      <c r="BL498" s="24" t="s">
        <v>330</v>
      </c>
      <c r="BM498" s="24" t="s">
        <v>1247</v>
      </c>
    </row>
    <row r="499" spans="2:65" s="1" customFormat="1" ht="22.5" customHeight="1">
      <c r="B499" s="41"/>
      <c r="C499" s="195" t="s">
        <v>1248</v>
      </c>
      <c r="D499" s="195" t="s">
        <v>253</v>
      </c>
      <c r="E499" s="196" t="s">
        <v>1249</v>
      </c>
      <c r="F499" s="197" t="s">
        <v>1250</v>
      </c>
      <c r="G499" s="198" t="s">
        <v>301</v>
      </c>
      <c r="H499" s="199">
        <v>1</v>
      </c>
      <c r="I499" s="200"/>
      <c r="J499" s="201">
        <f t="shared" si="80"/>
        <v>0</v>
      </c>
      <c r="K499" s="197" t="s">
        <v>21</v>
      </c>
      <c r="L499" s="61"/>
      <c r="M499" s="202" t="s">
        <v>21</v>
      </c>
      <c r="N499" s="203" t="s">
        <v>43</v>
      </c>
      <c r="O499" s="42"/>
      <c r="P499" s="204">
        <f t="shared" si="81"/>
        <v>0</v>
      </c>
      <c r="Q499" s="204">
        <v>0</v>
      </c>
      <c r="R499" s="204">
        <f t="shared" si="82"/>
        <v>0</v>
      </c>
      <c r="S499" s="204">
        <v>0</v>
      </c>
      <c r="T499" s="205">
        <f t="shared" si="83"/>
        <v>0</v>
      </c>
      <c r="AR499" s="24" t="s">
        <v>330</v>
      </c>
      <c r="AT499" s="24" t="s">
        <v>253</v>
      </c>
      <c r="AU499" s="24" t="s">
        <v>94</v>
      </c>
      <c r="AY499" s="24" t="s">
        <v>250</v>
      </c>
      <c r="BE499" s="206">
        <f t="shared" si="84"/>
        <v>0</v>
      </c>
      <c r="BF499" s="206">
        <f t="shared" si="85"/>
        <v>0</v>
      </c>
      <c r="BG499" s="206">
        <f t="shared" si="86"/>
        <v>0</v>
      </c>
      <c r="BH499" s="206">
        <f t="shared" si="87"/>
        <v>0</v>
      </c>
      <c r="BI499" s="206">
        <f t="shared" si="88"/>
        <v>0</v>
      </c>
      <c r="BJ499" s="24" t="s">
        <v>94</v>
      </c>
      <c r="BK499" s="206">
        <f t="shared" si="89"/>
        <v>0</v>
      </c>
      <c r="BL499" s="24" t="s">
        <v>330</v>
      </c>
      <c r="BM499" s="24" t="s">
        <v>1251</v>
      </c>
    </row>
    <row r="500" spans="2:65" s="1" customFormat="1" ht="22.5" customHeight="1">
      <c r="B500" s="41"/>
      <c r="C500" s="234" t="s">
        <v>1252</v>
      </c>
      <c r="D500" s="234" t="s">
        <v>304</v>
      </c>
      <c r="E500" s="235" t="s">
        <v>1253</v>
      </c>
      <c r="F500" s="236" t="s">
        <v>1254</v>
      </c>
      <c r="G500" s="237" t="s">
        <v>301</v>
      </c>
      <c r="H500" s="238">
        <v>1</v>
      </c>
      <c r="I500" s="239"/>
      <c r="J500" s="240">
        <f t="shared" si="80"/>
        <v>0</v>
      </c>
      <c r="K500" s="236" t="s">
        <v>21</v>
      </c>
      <c r="L500" s="241"/>
      <c r="M500" s="242" t="s">
        <v>21</v>
      </c>
      <c r="N500" s="243" t="s">
        <v>43</v>
      </c>
      <c r="O500" s="42"/>
      <c r="P500" s="204">
        <f t="shared" si="81"/>
        <v>0</v>
      </c>
      <c r="Q500" s="204">
        <v>4.0000000000000002E-4</v>
      </c>
      <c r="R500" s="204">
        <f t="shared" si="82"/>
        <v>4.0000000000000002E-4</v>
      </c>
      <c r="S500" s="204">
        <v>0</v>
      </c>
      <c r="T500" s="205">
        <f t="shared" si="83"/>
        <v>0</v>
      </c>
      <c r="AR500" s="24" t="s">
        <v>408</v>
      </c>
      <c r="AT500" s="24" t="s">
        <v>304</v>
      </c>
      <c r="AU500" s="24" t="s">
        <v>94</v>
      </c>
      <c r="AY500" s="24" t="s">
        <v>250</v>
      </c>
      <c r="BE500" s="206">
        <f t="shared" si="84"/>
        <v>0</v>
      </c>
      <c r="BF500" s="206">
        <f t="shared" si="85"/>
        <v>0</v>
      </c>
      <c r="BG500" s="206">
        <f t="shared" si="86"/>
        <v>0</v>
      </c>
      <c r="BH500" s="206">
        <f t="shared" si="87"/>
        <v>0</v>
      </c>
      <c r="BI500" s="206">
        <f t="shared" si="88"/>
        <v>0</v>
      </c>
      <c r="BJ500" s="24" t="s">
        <v>94</v>
      </c>
      <c r="BK500" s="206">
        <f t="shared" si="89"/>
        <v>0</v>
      </c>
      <c r="BL500" s="24" t="s">
        <v>330</v>
      </c>
      <c r="BM500" s="24" t="s">
        <v>1255</v>
      </c>
    </row>
    <row r="501" spans="2:65" s="1" customFormat="1" ht="22.5" customHeight="1">
      <c r="B501" s="41"/>
      <c r="C501" s="195" t="s">
        <v>1256</v>
      </c>
      <c r="D501" s="195" t="s">
        <v>253</v>
      </c>
      <c r="E501" s="196" t="s">
        <v>1257</v>
      </c>
      <c r="F501" s="197" t="s">
        <v>1258</v>
      </c>
      <c r="G501" s="198" t="s">
        <v>301</v>
      </c>
      <c r="H501" s="199">
        <v>1</v>
      </c>
      <c r="I501" s="200"/>
      <c r="J501" s="201">
        <f t="shared" si="80"/>
        <v>0</v>
      </c>
      <c r="K501" s="197" t="s">
        <v>21</v>
      </c>
      <c r="L501" s="61"/>
      <c r="M501" s="202" t="s">
        <v>21</v>
      </c>
      <c r="N501" s="203" t="s">
        <v>43</v>
      </c>
      <c r="O501" s="42"/>
      <c r="P501" s="204">
        <f t="shared" si="81"/>
        <v>0</v>
      </c>
      <c r="Q501" s="204">
        <v>0</v>
      </c>
      <c r="R501" s="204">
        <f t="shared" si="82"/>
        <v>0</v>
      </c>
      <c r="S501" s="204">
        <v>0</v>
      </c>
      <c r="T501" s="205">
        <f t="shared" si="83"/>
        <v>0</v>
      </c>
      <c r="AR501" s="24" t="s">
        <v>330</v>
      </c>
      <c r="AT501" s="24" t="s">
        <v>253</v>
      </c>
      <c r="AU501" s="24" t="s">
        <v>94</v>
      </c>
      <c r="AY501" s="24" t="s">
        <v>250</v>
      </c>
      <c r="BE501" s="206">
        <f t="shared" si="84"/>
        <v>0</v>
      </c>
      <c r="BF501" s="206">
        <f t="shared" si="85"/>
        <v>0</v>
      </c>
      <c r="BG501" s="206">
        <f t="shared" si="86"/>
        <v>0</v>
      </c>
      <c r="BH501" s="206">
        <f t="shared" si="87"/>
        <v>0</v>
      </c>
      <c r="BI501" s="206">
        <f t="shared" si="88"/>
        <v>0</v>
      </c>
      <c r="BJ501" s="24" t="s">
        <v>94</v>
      </c>
      <c r="BK501" s="206">
        <f t="shared" si="89"/>
        <v>0</v>
      </c>
      <c r="BL501" s="24" t="s">
        <v>330</v>
      </c>
      <c r="BM501" s="24" t="s">
        <v>1259</v>
      </c>
    </row>
    <row r="502" spans="2:65" s="1" customFormat="1" ht="22.5" customHeight="1">
      <c r="B502" s="41"/>
      <c r="C502" s="234" t="s">
        <v>1260</v>
      </c>
      <c r="D502" s="234" t="s">
        <v>304</v>
      </c>
      <c r="E502" s="235" t="s">
        <v>1261</v>
      </c>
      <c r="F502" s="236" t="s">
        <v>1262</v>
      </c>
      <c r="G502" s="237" t="s">
        <v>301</v>
      </c>
      <c r="H502" s="238">
        <v>1</v>
      </c>
      <c r="I502" s="239"/>
      <c r="J502" s="240">
        <f t="shared" si="80"/>
        <v>0</v>
      </c>
      <c r="K502" s="236" t="s">
        <v>21</v>
      </c>
      <c r="L502" s="241"/>
      <c r="M502" s="242" t="s">
        <v>21</v>
      </c>
      <c r="N502" s="243" t="s">
        <v>43</v>
      </c>
      <c r="O502" s="42"/>
      <c r="P502" s="204">
        <f t="shared" si="81"/>
        <v>0</v>
      </c>
      <c r="Q502" s="204">
        <v>4.6999999999999999E-4</v>
      </c>
      <c r="R502" s="204">
        <f t="shared" si="82"/>
        <v>4.6999999999999999E-4</v>
      </c>
      <c r="S502" s="204">
        <v>0</v>
      </c>
      <c r="T502" s="205">
        <f t="shared" si="83"/>
        <v>0</v>
      </c>
      <c r="AR502" s="24" t="s">
        <v>408</v>
      </c>
      <c r="AT502" s="24" t="s">
        <v>304</v>
      </c>
      <c r="AU502" s="24" t="s">
        <v>94</v>
      </c>
      <c r="AY502" s="24" t="s">
        <v>250</v>
      </c>
      <c r="BE502" s="206">
        <f t="shared" si="84"/>
        <v>0</v>
      </c>
      <c r="BF502" s="206">
        <f t="shared" si="85"/>
        <v>0</v>
      </c>
      <c r="BG502" s="206">
        <f t="shared" si="86"/>
        <v>0</v>
      </c>
      <c r="BH502" s="206">
        <f t="shared" si="87"/>
        <v>0</v>
      </c>
      <c r="BI502" s="206">
        <f t="shared" si="88"/>
        <v>0</v>
      </c>
      <c r="BJ502" s="24" t="s">
        <v>94</v>
      </c>
      <c r="BK502" s="206">
        <f t="shared" si="89"/>
        <v>0</v>
      </c>
      <c r="BL502" s="24" t="s">
        <v>330</v>
      </c>
      <c r="BM502" s="24" t="s">
        <v>1263</v>
      </c>
    </row>
    <row r="503" spans="2:65" s="1" customFormat="1" ht="22.5" customHeight="1">
      <c r="B503" s="41"/>
      <c r="C503" s="195" t="s">
        <v>1264</v>
      </c>
      <c r="D503" s="195" t="s">
        <v>253</v>
      </c>
      <c r="E503" s="196" t="s">
        <v>1265</v>
      </c>
      <c r="F503" s="197" t="s">
        <v>1266</v>
      </c>
      <c r="G503" s="198" t="s">
        <v>301</v>
      </c>
      <c r="H503" s="199">
        <v>1</v>
      </c>
      <c r="I503" s="200"/>
      <c r="J503" s="201">
        <f t="shared" si="80"/>
        <v>0</v>
      </c>
      <c r="K503" s="197" t="s">
        <v>21</v>
      </c>
      <c r="L503" s="61"/>
      <c r="M503" s="202" t="s">
        <v>21</v>
      </c>
      <c r="N503" s="203" t="s">
        <v>43</v>
      </c>
      <c r="O503" s="42"/>
      <c r="P503" s="204">
        <f t="shared" si="81"/>
        <v>0</v>
      </c>
      <c r="Q503" s="204">
        <v>0</v>
      </c>
      <c r="R503" s="204">
        <f t="shared" si="82"/>
        <v>0</v>
      </c>
      <c r="S503" s="204">
        <v>0</v>
      </c>
      <c r="T503" s="205">
        <f t="shared" si="83"/>
        <v>0</v>
      </c>
      <c r="AR503" s="24" t="s">
        <v>330</v>
      </c>
      <c r="AT503" s="24" t="s">
        <v>253</v>
      </c>
      <c r="AU503" s="24" t="s">
        <v>94</v>
      </c>
      <c r="AY503" s="24" t="s">
        <v>250</v>
      </c>
      <c r="BE503" s="206">
        <f t="shared" si="84"/>
        <v>0</v>
      </c>
      <c r="BF503" s="206">
        <f t="shared" si="85"/>
        <v>0</v>
      </c>
      <c r="BG503" s="206">
        <f t="shared" si="86"/>
        <v>0</v>
      </c>
      <c r="BH503" s="206">
        <f t="shared" si="87"/>
        <v>0</v>
      </c>
      <c r="BI503" s="206">
        <f t="shared" si="88"/>
        <v>0</v>
      </c>
      <c r="BJ503" s="24" t="s">
        <v>94</v>
      </c>
      <c r="BK503" s="206">
        <f t="shared" si="89"/>
        <v>0</v>
      </c>
      <c r="BL503" s="24" t="s">
        <v>330</v>
      </c>
      <c r="BM503" s="24" t="s">
        <v>1267</v>
      </c>
    </row>
    <row r="504" spans="2:65" s="1" customFormat="1" ht="22.5" customHeight="1">
      <c r="B504" s="41"/>
      <c r="C504" s="234" t="s">
        <v>1268</v>
      </c>
      <c r="D504" s="234" t="s">
        <v>304</v>
      </c>
      <c r="E504" s="235" t="s">
        <v>1269</v>
      </c>
      <c r="F504" s="236" t="s">
        <v>1270</v>
      </c>
      <c r="G504" s="237" t="s">
        <v>301</v>
      </c>
      <c r="H504" s="238">
        <v>1</v>
      </c>
      <c r="I504" s="239"/>
      <c r="J504" s="240">
        <f t="shared" si="80"/>
        <v>0</v>
      </c>
      <c r="K504" s="236" t="s">
        <v>21</v>
      </c>
      <c r="L504" s="241"/>
      <c r="M504" s="242" t="s">
        <v>21</v>
      </c>
      <c r="N504" s="243" t="s">
        <v>43</v>
      </c>
      <c r="O504" s="42"/>
      <c r="P504" s="204">
        <f t="shared" si="81"/>
        <v>0</v>
      </c>
      <c r="Q504" s="204">
        <v>0</v>
      </c>
      <c r="R504" s="204">
        <f t="shared" si="82"/>
        <v>0</v>
      </c>
      <c r="S504" s="204">
        <v>0</v>
      </c>
      <c r="T504" s="205">
        <f t="shared" si="83"/>
        <v>0</v>
      </c>
      <c r="AR504" s="24" t="s">
        <v>408</v>
      </c>
      <c r="AT504" s="24" t="s">
        <v>304</v>
      </c>
      <c r="AU504" s="24" t="s">
        <v>94</v>
      </c>
      <c r="AY504" s="24" t="s">
        <v>250</v>
      </c>
      <c r="BE504" s="206">
        <f t="shared" si="84"/>
        <v>0</v>
      </c>
      <c r="BF504" s="206">
        <f t="shared" si="85"/>
        <v>0</v>
      </c>
      <c r="BG504" s="206">
        <f t="shared" si="86"/>
        <v>0</v>
      </c>
      <c r="BH504" s="206">
        <f t="shared" si="87"/>
        <v>0</v>
      </c>
      <c r="BI504" s="206">
        <f t="shared" si="88"/>
        <v>0</v>
      </c>
      <c r="BJ504" s="24" t="s">
        <v>94</v>
      </c>
      <c r="BK504" s="206">
        <f t="shared" si="89"/>
        <v>0</v>
      </c>
      <c r="BL504" s="24" t="s">
        <v>330</v>
      </c>
      <c r="BM504" s="24" t="s">
        <v>1271</v>
      </c>
    </row>
    <row r="505" spans="2:65" s="1" customFormat="1" ht="22.5" customHeight="1">
      <c r="B505" s="41"/>
      <c r="C505" s="195" t="s">
        <v>1272</v>
      </c>
      <c r="D505" s="195" t="s">
        <v>253</v>
      </c>
      <c r="E505" s="196" t="s">
        <v>1273</v>
      </c>
      <c r="F505" s="197" t="s">
        <v>1274</v>
      </c>
      <c r="G505" s="198" t="s">
        <v>301</v>
      </c>
      <c r="H505" s="199">
        <v>16</v>
      </c>
      <c r="I505" s="200"/>
      <c r="J505" s="201">
        <f t="shared" si="80"/>
        <v>0</v>
      </c>
      <c r="K505" s="197" t="s">
        <v>21</v>
      </c>
      <c r="L505" s="61"/>
      <c r="M505" s="202" t="s">
        <v>21</v>
      </c>
      <c r="N505" s="203" t="s">
        <v>43</v>
      </c>
      <c r="O505" s="42"/>
      <c r="P505" s="204">
        <f t="shared" si="81"/>
        <v>0</v>
      </c>
      <c r="Q505" s="204">
        <v>0</v>
      </c>
      <c r="R505" s="204">
        <f t="shared" si="82"/>
        <v>0</v>
      </c>
      <c r="S505" s="204">
        <v>0</v>
      </c>
      <c r="T505" s="205">
        <f t="shared" si="83"/>
        <v>0</v>
      </c>
      <c r="AR505" s="24" t="s">
        <v>330</v>
      </c>
      <c r="AT505" s="24" t="s">
        <v>253</v>
      </c>
      <c r="AU505" s="24" t="s">
        <v>94</v>
      </c>
      <c r="AY505" s="24" t="s">
        <v>250</v>
      </c>
      <c r="BE505" s="206">
        <f t="shared" si="84"/>
        <v>0</v>
      </c>
      <c r="BF505" s="206">
        <f t="shared" si="85"/>
        <v>0</v>
      </c>
      <c r="BG505" s="206">
        <f t="shared" si="86"/>
        <v>0</v>
      </c>
      <c r="BH505" s="206">
        <f t="shared" si="87"/>
        <v>0</v>
      </c>
      <c r="BI505" s="206">
        <f t="shared" si="88"/>
        <v>0</v>
      </c>
      <c r="BJ505" s="24" t="s">
        <v>94</v>
      </c>
      <c r="BK505" s="206">
        <f t="shared" si="89"/>
        <v>0</v>
      </c>
      <c r="BL505" s="24" t="s">
        <v>330</v>
      </c>
      <c r="BM505" s="24" t="s">
        <v>1275</v>
      </c>
    </row>
    <row r="506" spans="2:65" s="1" customFormat="1" ht="22.5" customHeight="1">
      <c r="B506" s="41"/>
      <c r="C506" s="234" t="s">
        <v>1276</v>
      </c>
      <c r="D506" s="234" t="s">
        <v>304</v>
      </c>
      <c r="E506" s="235" t="s">
        <v>1277</v>
      </c>
      <c r="F506" s="236" t="s">
        <v>1278</v>
      </c>
      <c r="G506" s="237" t="s">
        <v>301</v>
      </c>
      <c r="H506" s="238">
        <v>16</v>
      </c>
      <c r="I506" s="239"/>
      <c r="J506" s="240">
        <f t="shared" si="80"/>
        <v>0</v>
      </c>
      <c r="K506" s="236" t="s">
        <v>21</v>
      </c>
      <c r="L506" s="241"/>
      <c r="M506" s="242" t="s">
        <v>21</v>
      </c>
      <c r="N506" s="243" t="s">
        <v>43</v>
      </c>
      <c r="O506" s="42"/>
      <c r="P506" s="204">
        <f t="shared" si="81"/>
        <v>0</v>
      </c>
      <c r="Q506" s="204">
        <v>4.4000000000000003E-3</v>
      </c>
      <c r="R506" s="204">
        <f t="shared" si="82"/>
        <v>7.0400000000000004E-2</v>
      </c>
      <c r="S506" s="204">
        <v>0</v>
      </c>
      <c r="T506" s="205">
        <f t="shared" si="83"/>
        <v>0</v>
      </c>
      <c r="AR506" s="24" t="s">
        <v>408</v>
      </c>
      <c r="AT506" s="24" t="s">
        <v>304</v>
      </c>
      <c r="AU506" s="24" t="s">
        <v>94</v>
      </c>
      <c r="AY506" s="24" t="s">
        <v>250</v>
      </c>
      <c r="BE506" s="206">
        <f t="shared" si="84"/>
        <v>0</v>
      </c>
      <c r="BF506" s="206">
        <f t="shared" si="85"/>
        <v>0</v>
      </c>
      <c r="BG506" s="206">
        <f t="shared" si="86"/>
        <v>0</v>
      </c>
      <c r="BH506" s="206">
        <f t="shared" si="87"/>
        <v>0</v>
      </c>
      <c r="BI506" s="206">
        <f t="shared" si="88"/>
        <v>0</v>
      </c>
      <c r="BJ506" s="24" t="s">
        <v>94</v>
      </c>
      <c r="BK506" s="206">
        <f t="shared" si="89"/>
        <v>0</v>
      </c>
      <c r="BL506" s="24" t="s">
        <v>330</v>
      </c>
      <c r="BM506" s="24" t="s">
        <v>1279</v>
      </c>
    </row>
    <row r="507" spans="2:65" s="1" customFormat="1" ht="22.5" customHeight="1">
      <c r="B507" s="41"/>
      <c r="C507" s="195" t="s">
        <v>1280</v>
      </c>
      <c r="D507" s="195" t="s">
        <v>253</v>
      </c>
      <c r="E507" s="196" t="s">
        <v>1281</v>
      </c>
      <c r="F507" s="197" t="s">
        <v>1282</v>
      </c>
      <c r="G507" s="198" t="s">
        <v>301</v>
      </c>
      <c r="H507" s="199">
        <v>3</v>
      </c>
      <c r="I507" s="200"/>
      <c r="J507" s="201">
        <f t="shared" si="80"/>
        <v>0</v>
      </c>
      <c r="K507" s="197" t="s">
        <v>21</v>
      </c>
      <c r="L507" s="61"/>
      <c r="M507" s="202" t="s">
        <v>21</v>
      </c>
      <c r="N507" s="203" t="s">
        <v>43</v>
      </c>
      <c r="O507" s="42"/>
      <c r="P507" s="204">
        <f t="shared" si="81"/>
        <v>0</v>
      </c>
      <c r="Q507" s="204">
        <v>0</v>
      </c>
      <c r="R507" s="204">
        <f t="shared" si="82"/>
        <v>0</v>
      </c>
      <c r="S507" s="204">
        <v>0</v>
      </c>
      <c r="T507" s="205">
        <f t="shared" si="83"/>
        <v>0</v>
      </c>
      <c r="AR507" s="24" t="s">
        <v>330</v>
      </c>
      <c r="AT507" s="24" t="s">
        <v>253</v>
      </c>
      <c r="AU507" s="24" t="s">
        <v>94</v>
      </c>
      <c r="AY507" s="24" t="s">
        <v>250</v>
      </c>
      <c r="BE507" s="206">
        <f t="shared" si="84"/>
        <v>0</v>
      </c>
      <c r="BF507" s="206">
        <f t="shared" si="85"/>
        <v>0</v>
      </c>
      <c r="BG507" s="206">
        <f t="shared" si="86"/>
        <v>0</v>
      </c>
      <c r="BH507" s="206">
        <f t="shared" si="87"/>
        <v>0</v>
      </c>
      <c r="BI507" s="206">
        <f t="shared" si="88"/>
        <v>0</v>
      </c>
      <c r="BJ507" s="24" t="s">
        <v>94</v>
      </c>
      <c r="BK507" s="206">
        <f t="shared" si="89"/>
        <v>0</v>
      </c>
      <c r="BL507" s="24" t="s">
        <v>330</v>
      </c>
      <c r="BM507" s="24" t="s">
        <v>1283</v>
      </c>
    </row>
    <row r="508" spans="2:65" s="1" customFormat="1" ht="22.5" customHeight="1">
      <c r="B508" s="41"/>
      <c r="C508" s="234" t="s">
        <v>1284</v>
      </c>
      <c r="D508" s="234" t="s">
        <v>304</v>
      </c>
      <c r="E508" s="235" t="s">
        <v>1285</v>
      </c>
      <c r="F508" s="236" t="s">
        <v>1286</v>
      </c>
      <c r="G508" s="237" t="s">
        <v>301</v>
      </c>
      <c r="H508" s="238">
        <v>3</v>
      </c>
      <c r="I508" s="239"/>
      <c r="J508" s="240">
        <f t="shared" si="80"/>
        <v>0</v>
      </c>
      <c r="K508" s="236" t="s">
        <v>21</v>
      </c>
      <c r="L508" s="241"/>
      <c r="M508" s="242" t="s">
        <v>21</v>
      </c>
      <c r="N508" s="243" t="s">
        <v>43</v>
      </c>
      <c r="O508" s="42"/>
      <c r="P508" s="204">
        <f t="shared" si="81"/>
        <v>0</v>
      </c>
      <c r="Q508" s="204">
        <v>2.5000000000000001E-3</v>
      </c>
      <c r="R508" s="204">
        <f t="shared" si="82"/>
        <v>7.4999999999999997E-3</v>
      </c>
      <c r="S508" s="204">
        <v>0</v>
      </c>
      <c r="T508" s="205">
        <f t="shared" si="83"/>
        <v>0</v>
      </c>
      <c r="AR508" s="24" t="s">
        <v>408</v>
      </c>
      <c r="AT508" s="24" t="s">
        <v>304</v>
      </c>
      <c r="AU508" s="24" t="s">
        <v>94</v>
      </c>
      <c r="AY508" s="24" t="s">
        <v>250</v>
      </c>
      <c r="BE508" s="206">
        <f t="shared" si="84"/>
        <v>0</v>
      </c>
      <c r="BF508" s="206">
        <f t="shared" si="85"/>
        <v>0</v>
      </c>
      <c r="BG508" s="206">
        <f t="shared" si="86"/>
        <v>0</v>
      </c>
      <c r="BH508" s="206">
        <f t="shared" si="87"/>
        <v>0</v>
      </c>
      <c r="BI508" s="206">
        <f t="shared" si="88"/>
        <v>0</v>
      </c>
      <c r="BJ508" s="24" t="s">
        <v>94</v>
      </c>
      <c r="BK508" s="206">
        <f t="shared" si="89"/>
        <v>0</v>
      </c>
      <c r="BL508" s="24" t="s">
        <v>330</v>
      </c>
      <c r="BM508" s="24" t="s">
        <v>1287</v>
      </c>
    </row>
    <row r="509" spans="2:65" s="1" customFormat="1" ht="22.5" customHeight="1">
      <c r="B509" s="41"/>
      <c r="C509" s="195" t="s">
        <v>1288</v>
      </c>
      <c r="D509" s="195" t="s">
        <v>253</v>
      </c>
      <c r="E509" s="196" t="s">
        <v>1289</v>
      </c>
      <c r="F509" s="197" t="s">
        <v>1290</v>
      </c>
      <c r="G509" s="198" t="s">
        <v>301</v>
      </c>
      <c r="H509" s="199">
        <v>1</v>
      </c>
      <c r="I509" s="200"/>
      <c r="J509" s="201">
        <f t="shared" si="80"/>
        <v>0</v>
      </c>
      <c r="K509" s="197" t="s">
        <v>21</v>
      </c>
      <c r="L509" s="61"/>
      <c r="M509" s="202" t="s">
        <v>21</v>
      </c>
      <c r="N509" s="203" t="s">
        <v>43</v>
      </c>
      <c r="O509" s="42"/>
      <c r="P509" s="204">
        <f t="shared" si="81"/>
        <v>0</v>
      </c>
      <c r="Q509" s="204">
        <v>0</v>
      </c>
      <c r="R509" s="204">
        <f t="shared" si="82"/>
        <v>0</v>
      </c>
      <c r="S509" s="204">
        <v>0</v>
      </c>
      <c r="T509" s="205">
        <f t="shared" si="83"/>
        <v>0</v>
      </c>
      <c r="AR509" s="24" t="s">
        <v>330</v>
      </c>
      <c r="AT509" s="24" t="s">
        <v>253</v>
      </c>
      <c r="AU509" s="24" t="s">
        <v>94</v>
      </c>
      <c r="AY509" s="24" t="s">
        <v>250</v>
      </c>
      <c r="BE509" s="206">
        <f t="shared" si="84"/>
        <v>0</v>
      </c>
      <c r="BF509" s="206">
        <f t="shared" si="85"/>
        <v>0</v>
      </c>
      <c r="BG509" s="206">
        <f t="shared" si="86"/>
        <v>0</v>
      </c>
      <c r="BH509" s="206">
        <f t="shared" si="87"/>
        <v>0</v>
      </c>
      <c r="BI509" s="206">
        <f t="shared" si="88"/>
        <v>0</v>
      </c>
      <c r="BJ509" s="24" t="s">
        <v>94</v>
      </c>
      <c r="BK509" s="206">
        <f t="shared" si="89"/>
        <v>0</v>
      </c>
      <c r="BL509" s="24" t="s">
        <v>330</v>
      </c>
      <c r="BM509" s="24" t="s">
        <v>1291</v>
      </c>
    </row>
    <row r="510" spans="2:65" s="1" customFormat="1" ht="22.5" customHeight="1">
      <c r="B510" s="41"/>
      <c r="C510" s="195" t="s">
        <v>1292</v>
      </c>
      <c r="D510" s="195" t="s">
        <v>253</v>
      </c>
      <c r="E510" s="196" t="s">
        <v>1293</v>
      </c>
      <c r="F510" s="197" t="s">
        <v>1294</v>
      </c>
      <c r="G510" s="198" t="s">
        <v>832</v>
      </c>
      <c r="H510" s="199">
        <v>1</v>
      </c>
      <c r="I510" s="200"/>
      <c r="J510" s="201">
        <f t="shared" si="80"/>
        <v>0</v>
      </c>
      <c r="K510" s="197" t="s">
        <v>21</v>
      </c>
      <c r="L510" s="61"/>
      <c r="M510" s="202" t="s">
        <v>21</v>
      </c>
      <c r="N510" s="203" t="s">
        <v>43</v>
      </c>
      <c r="O510" s="42"/>
      <c r="P510" s="204">
        <f t="shared" si="81"/>
        <v>0</v>
      </c>
      <c r="Q510" s="204">
        <v>0</v>
      </c>
      <c r="R510" s="204">
        <f t="shared" si="82"/>
        <v>0</v>
      </c>
      <c r="S510" s="204">
        <v>0</v>
      </c>
      <c r="T510" s="205">
        <f t="shared" si="83"/>
        <v>0</v>
      </c>
      <c r="AR510" s="24" t="s">
        <v>330</v>
      </c>
      <c r="AT510" s="24" t="s">
        <v>253</v>
      </c>
      <c r="AU510" s="24" t="s">
        <v>94</v>
      </c>
      <c r="AY510" s="24" t="s">
        <v>250</v>
      </c>
      <c r="BE510" s="206">
        <f t="shared" si="84"/>
        <v>0</v>
      </c>
      <c r="BF510" s="206">
        <f t="shared" si="85"/>
        <v>0</v>
      </c>
      <c r="BG510" s="206">
        <f t="shared" si="86"/>
        <v>0</v>
      </c>
      <c r="BH510" s="206">
        <f t="shared" si="87"/>
        <v>0</v>
      </c>
      <c r="BI510" s="206">
        <f t="shared" si="88"/>
        <v>0</v>
      </c>
      <c r="BJ510" s="24" t="s">
        <v>94</v>
      </c>
      <c r="BK510" s="206">
        <f t="shared" si="89"/>
        <v>0</v>
      </c>
      <c r="BL510" s="24" t="s">
        <v>330</v>
      </c>
      <c r="BM510" s="24" t="s">
        <v>1295</v>
      </c>
    </row>
    <row r="511" spans="2:65" s="1" customFormat="1" ht="22.5" customHeight="1">
      <c r="B511" s="41"/>
      <c r="C511" s="195" t="s">
        <v>1296</v>
      </c>
      <c r="D511" s="195" t="s">
        <v>253</v>
      </c>
      <c r="E511" s="196" t="s">
        <v>1297</v>
      </c>
      <c r="F511" s="197" t="s">
        <v>1298</v>
      </c>
      <c r="G511" s="198" t="s">
        <v>301</v>
      </c>
      <c r="H511" s="199">
        <v>1</v>
      </c>
      <c r="I511" s="200"/>
      <c r="J511" s="201">
        <f t="shared" si="80"/>
        <v>0</v>
      </c>
      <c r="K511" s="197" t="s">
        <v>21</v>
      </c>
      <c r="L511" s="61"/>
      <c r="M511" s="202" t="s">
        <v>21</v>
      </c>
      <c r="N511" s="203" t="s">
        <v>43</v>
      </c>
      <c r="O511" s="42"/>
      <c r="P511" s="204">
        <f t="shared" si="81"/>
        <v>0</v>
      </c>
      <c r="Q511" s="204">
        <v>0</v>
      </c>
      <c r="R511" s="204">
        <f t="shared" si="82"/>
        <v>0</v>
      </c>
      <c r="S511" s="204">
        <v>0</v>
      </c>
      <c r="T511" s="205">
        <f t="shared" si="83"/>
        <v>0</v>
      </c>
      <c r="AR511" s="24" t="s">
        <v>330</v>
      </c>
      <c r="AT511" s="24" t="s">
        <v>253</v>
      </c>
      <c r="AU511" s="24" t="s">
        <v>94</v>
      </c>
      <c r="AY511" s="24" t="s">
        <v>250</v>
      </c>
      <c r="BE511" s="206">
        <f t="shared" si="84"/>
        <v>0</v>
      </c>
      <c r="BF511" s="206">
        <f t="shared" si="85"/>
        <v>0</v>
      </c>
      <c r="BG511" s="206">
        <f t="shared" si="86"/>
        <v>0</v>
      </c>
      <c r="BH511" s="206">
        <f t="shared" si="87"/>
        <v>0</v>
      </c>
      <c r="BI511" s="206">
        <f t="shared" si="88"/>
        <v>0</v>
      </c>
      <c r="BJ511" s="24" t="s">
        <v>94</v>
      </c>
      <c r="BK511" s="206">
        <f t="shared" si="89"/>
        <v>0</v>
      </c>
      <c r="BL511" s="24" t="s">
        <v>330</v>
      </c>
      <c r="BM511" s="24" t="s">
        <v>1299</v>
      </c>
    </row>
    <row r="512" spans="2:65" s="1" customFormat="1" ht="22.5" customHeight="1">
      <c r="B512" s="41"/>
      <c r="C512" s="195" t="s">
        <v>1300</v>
      </c>
      <c r="D512" s="195" t="s">
        <v>253</v>
      </c>
      <c r="E512" s="196" t="s">
        <v>1301</v>
      </c>
      <c r="F512" s="197" t="s">
        <v>1302</v>
      </c>
      <c r="G512" s="198" t="s">
        <v>301</v>
      </c>
      <c r="H512" s="199">
        <v>1</v>
      </c>
      <c r="I512" s="200"/>
      <c r="J512" s="201">
        <f t="shared" si="80"/>
        <v>0</v>
      </c>
      <c r="K512" s="197" t="s">
        <v>21</v>
      </c>
      <c r="L512" s="61"/>
      <c r="M512" s="202" t="s">
        <v>21</v>
      </c>
      <c r="N512" s="203" t="s">
        <v>43</v>
      </c>
      <c r="O512" s="42"/>
      <c r="P512" s="204">
        <f t="shared" si="81"/>
        <v>0</v>
      </c>
      <c r="Q512" s="204">
        <v>0</v>
      </c>
      <c r="R512" s="204">
        <f t="shared" si="82"/>
        <v>0</v>
      </c>
      <c r="S512" s="204">
        <v>0</v>
      </c>
      <c r="T512" s="205">
        <f t="shared" si="83"/>
        <v>0</v>
      </c>
      <c r="AR512" s="24" t="s">
        <v>330</v>
      </c>
      <c r="AT512" s="24" t="s">
        <v>253</v>
      </c>
      <c r="AU512" s="24" t="s">
        <v>94</v>
      </c>
      <c r="AY512" s="24" t="s">
        <v>250</v>
      </c>
      <c r="BE512" s="206">
        <f t="shared" si="84"/>
        <v>0</v>
      </c>
      <c r="BF512" s="206">
        <f t="shared" si="85"/>
        <v>0</v>
      </c>
      <c r="BG512" s="206">
        <f t="shared" si="86"/>
        <v>0</v>
      </c>
      <c r="BH512" s="206">
        <f t="shared" si="87"/>
        <v>0</v>
      </c>
      <c r="BI512" s="206">
        <f t="shared" si="88"/>
        <v>0</v>
      </c>
      <c r="BJ512" s="24" t="s">
        <v>94</v>
      </c>
      <c r="BK512" s="206">
        <f t="shared" si="89"/>
        <v>0</v>
      </c>
      <c r="BL512" s="24" t="s">
        <v>330</v>
      </c>
      <c r="BM512" s="24" t="s">
        <v>1303</v>
      </c>
    </row>
    <row r="513" spans="2:65" s="1" customFormat="1" ht="22.5" customHeight="1">
      <c r="B513" s="41"/>
      <c r="C513" s="195" t="s">
        <v>1304</v>
      </c>
      <c r="D513" s="195" t="s">
        <v>253</v>
      </c>
      <c r="E513" s="196" t="s">
        <v>1305</v>
      </c>
      <c r="F513" s="197" t="s">
        <v>1306</v>
      </c>
      <c r="G513" s="198" t="s">
        <v>301</v>
      </c>
      <c r="H513" s="199">
        <v>1</v>
      </c>
      <c r="I513" s="200"/>
      <c r="J513" s="201">
        <f t="shared" si="80"/>
        <v>0</v>
      </c>
      <c r="K513" s="197" t="s">
        <v>21</v>
      </c>
      <c r="L513" s="61"/>
      <c r="M513" s="202" t="s">
        <v>21</v>
      </c>
      <c r="N513" s="203" t="s">
        <v>43</v>
      </c>
      <c r="O513" s="42"/>
      <c r="P513" s="204">
        <f t="shared" si="81"/>
        <v>0</v>
      </c>
      <c r="Q513" s="204">
        <v>0</v>
      </c>
      <c r="R513" s="204">
        <f t="shared" si="82"/>
        <v>0</v>
      </c>
      <c r="S513" s="204">
        <v>0</v>
      </c>
      <c r="T513" s="205">
        <f t="shared" si="83"/>
        <v>0</v>
      </c>
      <c r="AR513" s="24" t="s">
        <v>330</v>
      </c>
      <c r="AT513" s="24" t="s">
        <v>253</v>
      </c>
      <c r="AU513" s="24" t="s">
        <v>94</v>
      </c>
      <c r="AY513" s="24" t="s">
        <v>250</v>
      </c>
      <c r="BE513" s="206">
        <f t="shared" si="84"/>
        <v>0</v>
      </c>
      <c r="BF513" s="206">
        <f t="shared" si="85"/>
        <v>0</v>
      </c>
      <c r="BG513" s="206">
        <f t="shared" si="86"/>
        <v>0</v>
      </c>
      <c r="BH513" s="206">
        <f t="shared" si="87"/>
        <v>0</v>
      </c>
      <c r="BI513" s="206">
        <f t="shared" si="88"/>
        <v>0</v>
      </c>
      <c r="BJ513" s="24" t="s">
        <v>94</v>
      </c>
      <c r="BK513" s="206">
        <f t="shared" si="89"/>
        <v>0</v>
      </c>
      <c r="BL513" s="24" t="s">
        <v>330</v>
      </c>
      <c r="BM513" s="24" t="s">
        <v>1307</v>
      </c>
    </row>
    <row r="514" spans="2:65" s="1" customFormat="1" ht="22.5" customHeight="1">
      <c r="B514" s="41"/>
      <c r="C514" s="195" t="s">
        <v>1308</v>
      </c>
      <c r="D514" s="195" t="s">
        <v>253</v>
      </c>
      <c r="E514" s="196" t="s">
        <v>1309</v>
      </c>
      <c r="F514" s="197" t="s">
        <v>1310</v>
      </c>
      <c r="G514" s="198" t="s">
        <v>301</v>
      </c>
      <c r="H514" s="199">
        <v>1</v>
      </c>
      <c r="I514" s="200"/>
      <c r="J514" s="201">
        <f t="shared" si="80"/>
        <v>0</v>
      </c>
      <c r="K514" s="197" t="s">
        <v>21</v>
      </c>
      <c r="L514" s="61"/>
      <c r="M514" s="202" t="s">
        <v>21</v>
      </c>
      <c r="N514" s="203" t="s">
        <v>43</v>
      </c>
      <c r="O514" s="42"/>
      <c r="P514" s="204">
        <f t="shared" si="81"/>
        <v>0</v>
      </c>
      <c r="Q514" s="204">
        <v>0</v>
      </c>
      <c r="R514" s="204">
        <f t="shared" si="82"/>
        <v>0</v>
      </c>
      <c r="S514" s="204">
        <v>0</v>
      </c>
      <c r="T514" s="205">
        <f t="shared" si="83"/>
        <v>0</v>
      </c>
      <c r="AR514" s="24" t="s">
        <v>330</v>
      </c>
      <c r="AT514" s="24" t="s">
        <v>253</v>
      </c>
      <c r="AU514" s="24" t="s">
        <v>94</v>
      </c>
      <c r="AY514" s="24" t="s">
        <v>250</v>
      </c>
      <c r="BE514" s="206">
        <f t="shared" si="84"/>
        <v>0</v>
      </c>
      <c r="BF514" s="206">
        <f t="shared" si="85"/>
        <v>0</v>
      </c>
      <c r="BG514" s="206">
        <f t="shared" si="86"/>
        <v>0</v>
      </c>
      <c r="BH514" s="206">
        <f t="shared" si="87"/>
        <v>0</v>
      </c>
      <c r="BI514" s="206">
        <f t="shared" si="88"/>
        <v>0</v>
      </c>
      <c r="BJ514" s="24" t="s">
        <v>94</v>
      </c>
      <c r="BK514" s="206">
        <f t="shared" si="89"/>
        <v>0</v>
      </c>
      <c r="BL514" s="24" t="s">
        <v>330</v>
      </c>
      <c r="BM514" s="24" t="s">
        <v>1311</v>
      </c>
    </row>
    <row r="515" spans="2:65" s="1" customFormat="1" ht="22.5" customHeight="1">
      <c r="B515" s="41"/>
      <c r="C515" s="195" t="s">
        <v>1312</v>
      </c>
      <c r="D515" s="195" t="s">
        <v>253</v>
      </c>
      <c r="E515" s="196" t="s">
        <v>1313</v>
      </c>
      <c r="F515" s="197" t="s">
        <v>1314</v>
      </c>
      <c r="G515" s="198" t="s">
        <v>301</v>
      </c>
      <c r="H515" s="199">
        <v>1</v>
      </c>
      <c r="I515" s="200"/>
      <c r="J515" s="201">
        <f t="shared" si="80"/>
        <v>0</v>
      </c>
      <c r="K515" s="197" t="s">
        <v>21</v>
      </c>
      <c r="L515" s="61"/>
      <c r="M515" s="202" t="s">
        <v>21</v>
      </c>
      <c r="N515" s="203" t="s">
        <v>43</v>
      </c>
      <c r="O515" s="42"/>
      <c r="P515" s="204">
        <f t="shared" si="81"/>
        <v>0</v>
      </c>
      <c r="Q515" s="204">
        <v>0</v>
      </c>
      <c r="R515" s="204">
        <f t="shared" si="82"/>
        <v>0</v>
      </c>
      <c r="S515" s="204">
        <v>0</v>
      </c>
      <c r="T515" s="205">
        <f t="shared" si="83"/>
        <v>0</v>
      </c>
      <c r="AR515" s="24" t="s">
        <v>330</v>
      </c>
      <c r="AT515" s="24" t="s">
        <v>253</v>
      </c>
      <c r="AU515" s="24" t="s">
        <v>94</v>
      </c>
      <c r="AY515" s="24" t="s">
        <v>250</v>
      </c>
      <c r="BE515" s="206">
        <f t="shared" si="84"/>
        <v>0</v>
      </c>
      <c r="BF515" s="206">
        <f t="shared" si="85"/>
        <v>0</v>
      </c>
      <c r="BG515" s="206">
        <f t="shared" si="86"/>
        <v>0</v>
      </c>
      <c r="BH515" s="206">
        <f t="shared" si="87"/>
        <v>0</v>
      </c>
      <c r="BI515" s="206">
        <f t="shared" si="88"/>
        <v>0</v>
      </c>
      <c r="BJ515" s="24" t="s">
        <v>94</v>
      </c>
      <c r="BK515" s="206">
        <f t="shared" si="89"/>
        <v>0</v>
      </c>
      <c r="BL515" s="24" t="s">
        <v>330</v>
      </c>
      <c r="BM515" s="24" t="s">
        <v>1315</v>
      </c>
    </row>
    <row r="516" spans="2:65" s="1" customFormat="1" ht="22.5" customHeight="1">
      <c r="B516" s="41"/>
      <c r="C516" s="195" t="s">
        <v>1316</v>
      </c>
      <c r="D516" s="195" t="s">
        <v>253</v>
      </c>
      <c r="E516" s="196" t="s">
        <v>1317</v>
      </c>
      <c r="F516" s="197" t="s">
        <v>1318</v>
      </c>
      <c r="G516" s="198" t="s">
        <v>301</v>
      </c>
      <c r="H516" s="199">
        <v>1</v>
      </c>
      <c r="I516" s="200"/>
      <c r="J516" s="201">
        <f t="shared" si="80"/>
        <v>0</v>
      </c>
      <c r="K516" s="197" t="s">
        <v>21</v>
      </c>
      <c r="L516" s="61"/>
      <c r="M516" s="202" t="s">
        <v>21</v>
      </c>
      <c r="N516" s="203" t="s">
        <v>43</v>
      </c>
      <c r="O516" s="42"/>
      <c r="P516" s="204">
        <f t="shared" si="81"/>
        <v>0</v>
      </c>
      <c r="Q516" s="204">
        <v>0</v>
      </c>
      <c r="R516" s="204">
        <f t="shared" si="82"/>
        <v>0</v>
      </c>
      <c r="S516" s="204">
        <v>0</v>
      </c>
      <c r="T516" s="205">
        <f t="shared" si="83"/>
        <v>0</v>
      </c>
      <c r="AR516" s="24" t="s">
        <v>330</v>
      </c>
      <c r="AT516" s="24" t="s">
        <v>253</v>
      </c>
      <c r="AU516" s="24" t="s">
        <v>94</v>
      </c>
      <c r="AY516" s="24" t="s">
        <v>250</v>
      </c>
      <c r="BE516" s="206">
        <f t="shared" si="84"/>
        <v>0</v>
      </c>
      <c r="BF516" s="206">
        <f t="shared" si="85"/>
        <v>0</v>
      </c>
      <c r="BG516" s="206">
        <f t="shared" si="86"/>
        <v>0</v>
      </c>
      <c r="BH516" s="206">
        <f t="shared" si="87"/>
        <v>0</v>
      </c>
      <c r="BI516" s="206">
        <f t="shared" si="88"/>
        <v>0</v>
      </c>
      <c r="BJ516" s="24" t="s">
        <v>94</v>
      </c>
      <c r="BK516" s="206">
        <f t="shared" si="89"/>
        <v>0</v>
      </c>
      <c r="BL516" s="24" t="s">
        <v>330</v>
      </c>
      <c r="BM516" s="24" t="s">
        <v>1319</v>
      </c>
    </row>
    <row r="517" spans="2:65" s="1" customFormat="1" ht="22.5" customHeight="1">
      <c r="B517" s="41"/>
      <c r="C517" s="195" t="s">
        <v>1320</v>
      </c>
      <c r="D517" s="195" t="s">
        <v>253</v>
      </c>
      <c r="E517" s="196" t="s">
        <v>1321</v>
      </c>
      <c r="F517" s="197" t="s">
        <v>1322</v>
      </c>
      <c r="G517" s="198" t="s">
        <v>266</v>
      </c>
      <c r="H517" s="199">
        <v>0.17499999999999999</v>
      </c>
      <c r="I517" s="200"/>
      <c r="J517" s="201">
        <f t="shared" si="80"/>
        <v>0</v>
      </c>
      <c r="K517" s="197" t="s">
        <v>21</v>
      </c>
      <c r="L517" s="61"/>
      <c r="M517" s="202" t="s">
        <v>21</v>
      </c>
      <c r="N517" s="203" t="s">
        <v>43</v>
      </c>
      <c r="O517" s="42"/>
      <c r="P517" s="204">
        <f t="shared" si="81"/>
        <v>0</v>
      </c>
      <c r="Q517" s="204">
        <v>0</v>
      </c>
      <c r="R517" s="204">
        <f t="shared" si="82"/>
        <v>0</v>
      </c>
      <c r="S517" s="204">
        <v>0</v>
      </c>
      <c r="T517" s="205">
        <f t="shared" si="83"/>
        <v>0</v>
      </c>
      <c r="AR517" s="24" t="s">
        <v>330</v>
      </c>
      <c r="AT517" s="24" t="s">
        <v>253</v>
      </c>
      <c r="AU517" s="24" t="s">
        <v>94</v>
      </c>
      <c r="AY517" s="24" t="s">
        <v>250</v>
      </c>
      <c r="BE517" s="206">
        <f t="shared" si="84"/>
        <v>0</v>
      </c>
      <c r="BF517" s="206">
        <f t="shared" si="85"/>
        <v>0</v>
      </c>
      <c r="BG517" s="206">
        <f t="shared" si="86"/>
        <v>0</v>
      </c>
      <c r="BH517" s="206">
        <f t="shared" si="87"/>
        <v>0</v>
      </c>
      <c r="BI517" s="206">
        <f t="shared" si="88"/>
        <v>0</v>
      </c>
      <c r="BJ517" s="24" t="s">
        <v>94</v>
      </c>
      <c r="BK517" s="206">
        <f t="shared" si="89"/>
        <v>0</v>
      </c>
      <c r="BL517" s="24" t="s">
        <v>330</v>
      </c>
      <c r="BM517" s="24" t="s">
        <v>1323</v>
      </c>
    </row>
    <row r="518" spans="2:65" s="10" customFormat="1" ht="29.85" customHeight="1">
      <c r="B518" s="178"/>
      <c r="C518" s="179"/>
      <c r="D518" s="192" t="s">
        <v>70</v>
      </c>
      <c r="E518" s="193" t="s">
        <v>1324</v>
      </c>
      <c r="F518" s="193" t="s">
        <v>1325</v>
      </c>
      <c r="G518" s="179"/>
      <c r="H518" s="179"/>
      <c r="I518" s="182"/>
      <c r="J518" s="194">
        <f>BK518</f>
        <v>0</v>
      </c>
      <c r="K518" s="179"/>
      <c r="L518" s="184"/>
      <c r="M518" s="185"/>
      <c r="N518" s="186"/>
      <c r="O518" s="186"/>
      <c r="P518" s="187">
        <f>SUM(P519:P530)</f>
        <v>0</v>
      </c>
      <c r="Q518" s="186"/>
      <c r="R518" s="187">
        <f>SUM(R519:R530)</f>
        <v>1.4039999999999999E-2</v>
      </c>
      <c r="S518" s="186"/>
      <c r="T518" s="188">
        <f>SUM(T519:T530)</f>
        <v>0</v>
      </c>
      <c r="AR518" s="189" t="s">
        <v>94</v>
      </c>
      <c r="AT518" s="190" t="s">
        <v>70</v>
      </c>
      <c r="AU518" s="190" t="s">
        <v>79</v>
      </c>
      <c r="AY518" s="189" t="s">
        <v>250</v>
      </c>
      <c r="BK518" s="191">
        <f>SUM(BK519:BK530)</f>
        <v>0</v>
      </c>
    </row>
    <row r="519" spans="2:65" s="1" customFormat="1" ht="22.5" customHeight="1">
      <c r="B519" s="41"/>
      <c r="C519" s="195" t="s">
        <v>1326</v>
      </c>
      <c r="D519" s="195" t="s">
        <v>253</v>
      </c>
      <c r="E519" s="196" t="s">
        <v>1327</v>
      </c>
      <c r="F519" s="197" t="s">
        <v>1328</v>
      </c>
      <c r="G519" s="198" t="s">
        <v>356</v>
      </c>
      <c r="H519" s="199">
        <v>110</v>
      </c>
      <c r="I519" s="200"/>
      <c r="J519" s="201">
        <f t="shared" ref="J519:J530" si="90">ROUND(I519*H519,2)</f>
        <v>0</v>
      </c>
      <c r="K519" s="197" t="s">
        <v>21</v>
      </c>
      <c r="L519" s="61"/>
      <c r="M519" s="202" t="s">
        <v>21</v>
      </c>
      <c r="N519" s="203" t="s">
        <v>43</v>
      </c>
      <c r="O519" s="42"/>
      <c r="P519" s="204">
        <f t="shared" ref="P519:P530" si="91">O519*H519</f>
        <v>0</v>
      </c>
      <c r="Q519" s="204">
        <v>0</v>
      </c>
      <c r="R519" s="204">
        <f t="shared" ref="R519:R530" si="92">Q519*H519</f>
        <v>0</v>
      </c>
      <c r="S519" s="204">
        <v>0</v>
      </c>
      <c r="T519" s="205">
        <f t="shared" ref="T519:T530" si="93">S519*H519</f>
        <v>0</v>
      </c>
      <c r="AR519" s="24" t="s">
        <v>330</v>
      </c>
      <c r="AT519" s="24" t="s">
        <v>253</v>
      </c>
      <c r="AU519" s="24" t="s">
        <v>94</v>
      </c>
      <c r="AY519" s="24" t="s">
        <v>250</v>
      </c>
      <c r="BE519" s="206">
        <f t="shared" ref="BE519:BE530" si="94">IF(N519="základní",J519,0)</f>
        <v>0</v>
      </c>
      <c r="BF519" s="206">
        <f t="shared" ref="BF519:BF530" si="95">IF(N519="snížená",J519,0)</f>
        <v>0</v>
      </c>
      <c r="BG519" s="206">
        <f t="shared" ref="BG519:BG530" si="96">IF(N519="zákl. přenesená",J519,0)</f>
        <v>0</v>
      </c>
      <c r="BH519" s="206">
        <f t="shared" ref="BH519:BH530" si="97">IF(N519="sníž. přenesená",J519,0)</f>
        <v>0</v>
      </c>
      <c r="BI519" s="206">
        <f t="shared" ref="BI519:BI530" si="98">IF(N519="nulová",J519,0)</f>
        <v>0</v>
      </c>
      <c r="BJ519" s="24" t="s">
        <v>94</v>
      </c>
      <c r="BK519" s="206">
        <f t="shared" ref="BK519:BK530" si="99">ROUND(I519*H519,2)</f>
        <v>0</v>
      </c>
      <c r="BL519" s="24" t="s">
        <v>330</v>
      </c>
      <c r="BM519" s="24" t="s">
        <v>1329</v>
      </c>
    </row>
    <row r="520" spans="2:65" s="1" customFormat="1" ht="22.5" customHeight="1">
      <c r="B520" s="41"/>
      <c r="C520" s="234" t="s">
        <v>1330</v>
      </c>
      <c r="D520" s="234" t="s">
        <v>304</v>
      </c>
      <c r="E520" s="235" t="s">
        <v>1331</v>
      </c>
      <c r="F520" s="236" t="s">
        <v>1332</v>
      </c>
      <c r="G520" s="237" t="s">
        <v>356</v>
      </c>
      <c r="H520" s="238">
        <v>110</v>
      </c>
      <c r="I520" s="239"/>
      <c r="J520" s="240">
        <f t="shared" si="90"/>
        <v>0</v>
      </c>
      <c r="K520" s="236" t="s">
        <v>21</v>
      </c>
      <c r="L520" s="241"/>
      <c r="M520" s="242" t="s">
        <v>21</v>
      </c>
      <c r="N520" s="243" t="s">
        <v>43</v>
      </c>
      <c r="O520" s="42"/>
      <c r="P520" s="204">
        <f t="shared" si="91"/>
        <v>0</v>
      </c>
      <c r="Q520" s="204">
        <v>8.0000000000000007E-5</v>
      </c>
      <c r="R520" s="204">
        <f t="shared" si="92"/>
        <v>8.8000000000000005E-3</v>
      </c>
      <c r="S520" s="204">
        <v>0</v>
      </c>
      <c r="T520" s="205">
        <f t="shared" si="93"/>
        <v>0</v>
      </c>
      <c r="AR520" s="24" t="s">
        <v>408</v>
      </c>
      <c r="AT520" s="24" t="s">
        <v>304</v>
      </c>
      <c r="AU520" s="24" t="s">
        <v>94</v>
      </c>
      <c r="AY520" s="24" t="s">
        <v>250</v>
      </c>
      <c r="BE520" s="206">
        <f t="shared" si="94"/>
        <v>0</v>
      </c>
      <c r="BF520" s="206">
        <f t="shared" si="95"/>
        <v>0</v>
      </c>
      <c r="BG520" s="206">
        <f t="shared" si="96"/>
        <v>0</v>
      </c>
      <c r="BH520" s="206">
        <f t="shared" si="97"/>
        <v>0</v>
      </c>
      <c r="BI520" s="206">
        <f t="shared" si="98"/>
        <v>0</v>
      </c>
      <c r="BJ520" s="24" t="s">
        <v>94</v>
      </c>
      <c r="BK520" s="206">
        <f t="shared" si="99"/>
        <v>0</v>
      </c>
      <c r="BL520" s="24" t="s">
        <v>330</v>
      </c>
      <c r="BM520" s="24" t="s">
        <v>1333</v>
      </c>
    </row>
    <row r="521" spans="2:65" s="1" customFormat="1" ht="22.5" customHeight="1">
      <c r="B521" s="41"/>
      <c r="C521" s="195" t="s">
        <v>1334</v>
      </c>
      <c r="D521" s="195" t="s">
        <v>253</v>
      </c>
      <c r="E521" s="196" t="s">
        <v>1335</v>
      </c>
      <c r="F521" s="197" t="s">
        <v>1336</v>
      </c>
      <c r="G521" s="198" t="s">
        <v>301</v>
      </c>
      <c r="H521" s="199">
        <v>1</v>
      </c>
      <c r="I521" s="200"/>
      <c r="J521" s="201">
        <f t="shared" si="90"/>
        <v>0</v>
      </c>
      <c r="K521" s="197" t="s">
        <v>21</v>
      </c>
      <c r="L521" s="61"/>
      <c r="M521" s="202" t="s">
        <v>21</v>
      </c>
      <c r="N521" s="203" t="s">
        <v>43</v>
      </c>
      <c r="O521" s="42"/>
      <c r="P521" s="204">
        <f t="shared" si="91"/>
        <v>0</v>
      </c>
      <c r="Q521" s="204">
        <v>0</v>
      </c>
      <c r="R521" s="204">
        <f t="shared" si="92"/>
        <v>0</v>
      </c>
      <c r="S521" s="204">
        <v>0</v>
      </c>
      <c r="T521" s="205">
        <f t="shared" si="93"/>
        <v>0</v>
      </c>
      <c r="AR521" s="24" t="s">
        <v>330</v>
      </c>
      <c r="AT521" s="24" t="s">
        <v>253</v>
      </c>
      <c r="AU521" s="24" t="s">
        <v>94</v>
      </c>
      <c r="AY521" s="24" t="s">
        <v>250</v>
      </c>
      <c r="BE521" s="206">
        <f t="shared" si="94"/>
        <v>0</v>
      </c>
      <c r="BF521" s="206">
        <f t="shared" si="95"/>
        <v>0</v>
      </c>
      <c r="BG521" s="206">
        <f t="shared" si="96"/>
        <v>0</v>
      </c>
      <c r="BH521" s="206">
        <f t="shared" si="97"/>
        <v>0</v>
      </c>
      <c r="BI521" s="206">
        <f t="shared" si="98"/>
        <v>0</v>
      </c>
      <c r="BJ521" s="24" t="s">
        <v>94</v>
      </c>
      <c r="BK521" s="206">
        <f t="shared" si="99"/>
        <v>0</v>
      </c>
      <c r="BL521" s="24" t="s">
        <v>330</v>
      </c>
      <c r="BM521" s="24" t="s">
        <v>1337</v>
      </c>
    </row>
    <row r="522" spans="2:65" s="1" customFormat="1" ht="22.5" customHeight="1">
      <c r="B522" s="41"/>
      <c r="C522" s="234" t="s">
        <v>1338</v>
      </c>
      <c r="D522" s="234" t="s">
        <v>304</v>
      </c>
      <c r="E522" s="235" t="s">
        <v>1339</v>
      </c>
      <c r="F522" s="236" t="s">
        <v>1340</v>
      </c>
      <c r="G522" s="237" t="s">
        <v>301</v>
      </c>
      <c r="H522" s="238">
        <v>1</v>
      </c>
      <c r="I522" s="239"/>
      <c r="J522" s="240">
        <f t="shared" si="90"/>
        <v>0</v>
      </c>
      <c r="K522" s="236" t="s">
        <v>21</v>
      </c>
      <c r="L522" s="241"/>
      <c r="M522" s="242" t="s">
        <v>21</v>
      </c>
      <c r="N522" s="243" t="s">
        <v>43</v>
      </c>
      <c r="O522" s="42"/>
      <c r="P522" s="204">
        <f t="shared" si="91"/>
        <v>0</v>
      </c>
      <c r="Q522" s="204">
        <v>5.0000000000000001E-3</v>
      </c>
      <c r="R522" s="204">
        <f t="shared" si="92"/>
        <v>5.0000000000000001E-3</v>
      </c>
      <c r="S522" s="204">
        <v>0</v>
      </c>
      <c r="T522" s="205">
        <f t="shared" si="93"/>
        <v>0</v>
      </c>
      <c r="AR522" s="24" t="s">
        <v>408</v>
      </c>
      <c r="AT522" s="24" t="s">
        <v>304</v>
      </c>
      <c r="AU522" s="24" t="s">
        <v>94</v>
      </c>
      <c r="AY522" s="24" t="s">
        <v>250</v>
      </c>
      <c r="BE522" s="206">
        <f t="shared" si="94"/>
        <v>0</v>
      </c>
      <c r="BF522" s="206">
        <f t="shared" si="95"/>
        <v>0</v>
      </c>
      <c r="BG522" s="206">
        <f t="shared" si="96"/>
        <v>0</v>
      </c>
      <c r="BH522" s="206">
        <f t="shared" si="97"/>
        <v>0</v>
      </c>
      <c r="BI522" s="206">
        <f t="shared" si="98"/>
        <v>0</v>
      </c>
      <c r="BJ522" s="24" t="s">
        <v>94</v>
      </c>
      <c r="BK522" s="206">
        <f t="shared" si="99"/>
        <v>0</v>
      </c>
      <c r="BL522" s="24" t="s">
        <v>330</v>
      </c>
      <c r="BM522" s="24" t="s">
        <v>1341</v>
      </c>
    </row>
    <row r="523" spans="2:65" s="1" customFormat="1" ht="22.5" customHeight="1">
      <c r="B523" s="41"/>
      <c r="C523" s="195" t="s">
        <v>1342</v>
      </c>
      <c r="D523" s="195" t="s">
        <v>253</v>
      </c>
      <c r="E523" s="196" t="s">
        <v>1343</v>
      </c>
      <c r="F523" s="197" t="s">
        <v>1344</v>
      </c>
      <c r="G523" s="198" t="s">
        <v>301</v>
      </c>
      <c r="H523" s="199">
        <v>1</v>
      </c>
      <c r="I523" s="200"/>
      <c r="J523" s="201">
        <f t="shared" si="90"/>
        <v>0</v>
      </c>
      <c r="K523" s="197" t="s">
        <v>21</v>
      </c>
      <c r="L523" s="61"/>
      <c r="M523" s="202" t="s">
        <v>21</v>
      </c>
      <c r="N523" s="203" t="s">
        <v>43</v>
      </c>
      <c r="O523" s="42"/>
      <c r="P523" s="204">
        <f t="shared" si="91"/>
        <v>0</v>
      </c>
      <c r="Q523" s="204">
        <v>0</v>
      </c>
      <c r="R523" s="204">
        <f t="shared" si="92"/>
        <v>0</v>
      </c>
      <c r="S523" s="204">
        <v>0</v>
      </c>
      <c r="T523" s="205">
        <f t="shared" si="93"/>
        <v>0</v>
      </c>
      <c r="AR523" s="24" t="s">
        <v>330</v>
      </c>
      <c r="AT523" s="24" t="s">
        <v>253</v>
      </c>
      <c r="AU523" s="24" t="s">
        <v>94</v>
      </c>
      <c r="AY523" s="24" t="s">
        <v>250</v>
      </c>
      <c r="BE523" s="206">
        <f t="shared" si="94"/>
        <v>0</v>
      </c>
      <c r="BF523" s="206">
        <f t="shared" si="95"/>
        <v>0</v>
      </c>
      <c r="BG523" s="206">
        <f t="shared" si="96"/>
        <v>0</v>
      </c>
      <c r="BH523" s="206">
        <f t="shared" si="97"/>
        <v>0</v>
      </c>
      <c r="BI523" s="206">
        <f t="shared" si="98"/>
        <v>0</v>
      </c>
      <c r="BJ523" s="24" t="s">
        <v>94</v>
      </c>
      <c r="BK523" s="206">
        <f t="shared" si="99"/>
        <v>0</v>
      </c>
      <c r="BL523" s="24" t="s">
        <v>330</v>
      </c>
      <c r="BM523" s="24" t="s">
        <v>1345</v>
      </c>
    </row>
    <row r="524" spans="2:65" s="1" customFormat="1" ht="22.5" customHeight="1">
      <c r="B524" s="41"/>
      <c r="C524" s="234" t="s">
        <v>1346</v>
      </c>
      <c r="D524" s="234" t="s">
        <v>304</v>
      </c>
      <c r="E524" s="235" t="s">
        <v>1347</v>
      </c>
      <c r="F524" s="236" t="s">
        <v>1348</v>
      </c>
      <c r="G524" s="237" t="s">
        <v>301</v>
      </c>
      <c r="H524" s="238">
        <v>1</v>
      </c>
      <c r="I524" s="239"/>
      <c r="J524" s="240">
        <f t="shared" si="90"/>
        <v>0</v>
      </c>
      <c r="K524" s="236" t="s">
        <v>21</v>
      </c>
      <c r="L524" s="241"/>
      <c r="M524" s="242" t="s">
        <v>21</v>
      </c>
      <c r="N524" s="243" t="s">
        <v>43</v>
      </c>
      <c r="O524" s="42"/>
      <c r="P524" s="204">
        <f t="shared" si="91"/>
        <v>0</v>
      </c>
      <c r="Q524" s="204">
        <v>6.0000000000000002E-5</v>
      </c>
      <c r="R524" s="204">
        <f t="shared" si="92"/>
        <v>6.0000000000000002E-5</v>
      </c>
      <c r="S524" s="204">
        <v>0</v>
      </c>
      <c r="T524" s="205">
        <f t="shared" si="93"/>
        <v>0</v>
      </c>
      <c r="AR524" s="24" t="s">
        <v>408</v>
      </c>
      <c r="AT524" s="24" t="s">
        <v>304</v>
      </c>
      <c r="AU524" s="24" t="s">
        <v>94</v>
      </c>
      <c r="AY524" s="24" t="s">
        <v>250</v>
      </c>
      <c r="BE524" s="206">
        <f t="shared" si="94"/>
        <v>0</v>
      </c>
      <c r="BF524" s="206">
        <f t="shared" si="95"/>
        <v>0</v>
      </c>
      <c r="BG524" s="206">
        <f t="shared" si="96"/>
        <v>0</v>
      </c>
      <c r="BH524" s="206">
        <f t="shared" si="97"/>
        <v>0</v>
      </c>
      <c r="BI524" s="206">
        <f t="shared" si="98"/>
        <v>0</v>
      </c>
      <c r="BJ524" s="24" t="s">
        <v>94</v>
      </c>
      <c r="BK524" s="206">
        <f t="shared" si="99"/>
        <v>0</v>
      </c>
      <c r="BL524" s="24" t="s">
        <v>330</v>
      </c>
      <c r="BM524" s="24" t="s">
        <v>1349</v>
      </c>
    </row>
    <row r="525" spans="2:65" s="1" customFormat="1" ht="22.5" customHeight="1">
      <c r="B525" s="41"/>
      <c r="C525" s="195" t="s">
        <v>1350</v>
      </c>
      <c r="D525" s="195" t="s">
        <v>253</v>
      </c>
      <c r="E525" s="196" t="s">
        <v>1351</v>
      </c>
      <c r="F525" s="197" t="s">
        <v>1352</v>
      </c>
      <c r="G525" s="198" t="s">
        <v>301</v>
      </c>
      <c r="H525" s="199">
        <v>3</v>
      </c>
      <c r="I525" s="200"/>
      <c r="J525" s="201">
        <f t="shared" si="90"/>
        <v>0</v>
      </c>
      <c r="K525" s="197" t="s">
        <v>21</v>
      </c>
      <c r="L525" s="61"/>
      <c r="M525" s="202" t="s">
        <v>21</v>
      </c>
      <c r="N525" s="203" t="s">
        <v>43</v>
      </c>
      <c r="O525" s="42"/>
      <c r="P525" s="204">
        <f t="shared" si="91"/>
        <v>0</v>
      </c>
      <c r="Q525" s="204">
        <v>0</v>
      </c>
      <c r="R525" s="204">
        <f t="shared" si="92"/>
        <v>0</v>
      </c>
      <c r="S525" s="204">
        <v>0</v>
      </c>
      <c r="T525" s="205">
        <f t="shared" si="93"/>
        <v>0</v>
      </c>
      <c r="AR525" s="24" t="s">
        <v>330</v>
      </c>
      <c r="AT525" s="24" t="s">
        <v>253</v>
      </c>
      <c r="AU525" s="24" t="s">
        <v>94</v>
      </c>
      <c r="AY525" s="24" t="s">
        <v>250</v>
      </c>
      <c r="BE525" s="206">
        <f t="shared" si="94"/>
        <v>0</v>
      </c>
      <c r="BF525" s="206">
        <f t="shared" si="95"/>
        <v>0</v>
      </c>
      <c r="BG525" s="206">
        <f t="shared" si="96"/>
        <v>0</v>
      </c>
      <c r="BH525" s="206">
        <f t="shared" si="97"/>
        <v>0</v>
      </c>
      <c r="BI525" s="206">
        <f t="shared" si="98"/>
        <v>0</v>
      </c>
      <c r="BJ525" s="24" t="s">
        <v>94</v>
      </c>
      <c r="BK525" s="206">
        <f t="shared" si="99"/>
        <v>0</v>
      </c>
      <c r="BL525" s="24" t="s">
        <v>330</v>
      </c>
      <c r="BM525" s="24" t="s">
        <v>1353</v>
      </c>
    </row>
    <row r="526" spans="2:65" s="1" customFormat="1" ht="22.5" customHeight="1">
      <c r="B526" s="41"/>
      <c r="C526" s="234" t="s">
        <v>1354</v>
      </c>
      <c r="D526" s="234" t="s">
        <v>304</v>
      </c>
      <c r="E526" s="235" t="s">
        <v>1355</v>
      </c>
      <c r="F526" s="236" t="s">
        <v>1356</v>
      </c>
      <c r="G526" s="237" t="s">
        <v>301</v>
      </c>
      <c r="H526" s="238">
        <v>3</v>
      </c>
      <c r="I526" s="239"/>
      <c r="J526" s="240">
        <f t="shared" si="90"/>
        <v>0</v>
      </c>
      <c r="K526" s="236" t="s">
        <v>21</v>
      </c>
      <c r="L526" s="241"/>
      <c r="M526" s="242" t="s">
        <v>21</v>
      </c>
      <c r="N526" s="243" t="s">
        <v>43</v>
      </c>
      <c r="O526" s="42"/>
      <c r="P526" s="204">
        <f t="shared" si="91"/>
        <v>0</v>
      </c>
      <c r="Q526" s="204">
        <v>6.0000000000000002E-5</v>
      </c>
      <c r="R526" s="204">
        <f t="shared" si="92"/>
        <v>1.8000000000000001E-4</v>
      </c>
      <c r="S526" s="204">
        <v>0</v>
      </c>
      <c r="T526" s="205">
        <f t="shared" si="93"/>
        <v>0</v>
      </c>
      <c r="AR526" s="24" t="s">
        <v>408</v>
      </c>
      <c r="AT526" s="24" t="s">
        <v>304</v>
      </c>
      <c r="AU526" s="24" t="s">
        <v>94</v>
      </c>
      <c r="AY526" s="24" t="s">
        <v>250</v>
      </c>
      <c r="BE526" s="206">
        <f t="shared" si="94"/>
        <v>0</v>
      </c>
      <c r="BF526" s="206">
        <f t="shared" si="95"/>
        <v>0</v>
      </c>
      <c r="BG526" s="206">
        <f t="shared" si="96"/>
        <v>0</v>
      </c>
      <c r="BH526" s="206">
        <f t="shared" si="97"/>
        <v>0</v>
      </c>
      <c r="BI526" s="206">
        <f t="shared" si="98"/>
        <v>0</v>
      </c>
      <c r="BJ526" s="24" t="s">
        <v>94</v>
      </c>
      <c r="BK526" s="206">
        <f t="shared" si="99"/>
        <v>0</v>
      </c>
      <c r="BL526" s="24" t="s">
        <v>330</v>
      </c>
      <c r="BM526" s="24" t="s">
        <v>1357</v>
      </c>
    </row>
    <row r="527" spans="2:65" s="1" customFormat="1" ht="22.5" customHeight="1">
      <c r="B527" s="41"/>
      <c r="C527" s="195" t="s">
        <v>1358</v>
      </c>
      <c r="D527" s="195" t="s">
        <v>253</v>
      </c>
      <c r="E527" s="196" t="s">
        <v>1359</v>
      </c>
      <c r="F527" s="197" t="s">
        <v>1360</v>
      </c>
      <c r="G527" s="198" t="s">
        <v>301</v>
      </c>
      <c r="H527" s="199">
        <v>1</v>
      </c>
      <c r="I527" s="200"/>
      <c r="J527" s="201">
        <f t="shared" si="90"/>
        <v>0</v>
      </c>
      <c r="K527" s="197" t="s">
        <v>21</v>
      </c>
      <c r="L527" s="61"/>
      <c r="M527" s="202" t="s">
        <v>21</v>
      </c>
      <c r="N527" s="203" t="s">
        <v>43</v>
      </c>
      <c r="O527" s="42"/>
      <c r="P527" s="204">
        <f t="shared" si="91"/>
        <v>0</v>
      </c>
      <c r="Q527" s="204">
        <v>0</v>
      </c>
      <c r="R527" s="204">
        <f t="shared" si="92"/>
        <v>0</v>
      </c>
      <c r="S527" s="204">
        <v>0</v>
      </c>
      <c r="T527" s="205">
        <f t="shared" si="93"/>
        <v>0</v>
      </c>
      <c r="AR527" s="24" t="s">
        <v>330</v>
      </c>
      <c r="AT527" s="24" t="s">
        <v>253</v>
      </c>
      <c r="AU527" s="24" t="s">
        <v>94</v>
      </c>
      <c r="AY527" s="24" t="s">
        <v>250</v>
      </c>
      <c r="BE527" s="206">
        <f t="shared" si="94"/>
        <v>0</v>
      </c>
      <c r="BF527" s="206">
        <f t="shared" si="95"/>
        <v>0</v>
      </c>
      <c r="BG527" s="206">
        <f t="shared" si="96"/>
        <v>0</v>
      </c>
      <c r="BH527" s="206">
        <f t="shared" si="97"/>
        <v>0</v>
      </c>
      <c r="BI527" s="206">
        <f t="shared" si="98"/>
        <v>0</v>
      </c>
      <c r="BJ527" s="24" t="s">
        <v>94</v>
      </c>
      <c r="BK527" s="206">
        <f t="shared" si="99"/>
        <v>0</v>
      </c>
      <c r="BL527" s="24" t="s">
        <v>330</v>
      </c>
      <c r="BM527" s="24" t="s">
        <v>1361</v>
      </c>
    </row>
    <row r="528" spans="2:65" s="1" customFormat="1" ht="22.5" customHeight="1">
      <c r="B528" s="41"/>
      <c r="C528" s="195" t="s">
        <v>1362</v>
      </c>
      <c r="D528" s="195" t="s">
        <v>253</v>
      </c>
      <c r="E528" s="196" t="s">
        <v>1363</v>
      </c>
      <c r="F528" s="197" t="s">
        <v>1364</v>
      </c>
      <c r="G528" s="198" t="s">
        <v>356</v>
      </c>
      <c r="H528" s="199">
        <v>25</v>
      </c>
      <c r="I528" s="200"/>
      <c r="J528" s="201">
        <f t="shared" si="90"/>
        <v>0</v>
      </c>
      <c r="K528" s="197" t="s">
        <v>21</v>
      </c>
      <c r="L528" s="61"/>
      <c r="M528" s="202" t="s">
        <v>21</v>
      </c>
      <c r="N528" s="203" t="s">
        <v>43</v>
      </c>
      <c r="O528" s="42"/>
      <c r="P528" s="204">
        <f t="shared" si="91"/>
        <v>0</v>
      </c>
      <c r="Q528" s="204">
        <v>0</v>
      </c>
      <c r="R528" s="204">
        <f t="shared" si="92"/>
        <v>0</v>
      </c>
      <c r="S528" s="204">
        <v>0</v>
      </c>
      <c r="T528" s="205">
        <f t="shared" si="93"/>
        <v>0</v>
      </c>
      <c r="AR528" s="24" t="s">
        <v>330</v>
      </c>
      <c r="AT528" s="24" t="s">
        <v>253</v>
      </c>
      <c r="AU528" s="24" t="s">
        <v>94</v>
      </c>
      <c r="AY528" s="24" t="s">
        <v>250</v>
      </c>
      <c r="BE528" s="206">
        <f t="shared" si="94"/>
        <v>0</v>
      </c>
      <c r="BF528" s="206">
        <f t="shared" si="95"/>
        <v>0</v>
      </c>
      <c r="BG528" s="206">
        <f t="shared" si="96"/>
        <v>0</v>
      </c>
      <c r="BH528" s="206">
        <f t="shared" si="97"/>
        <v>0</v>
      </c>
      <c r="BI528" s="206">
        <f t="shared" si="98"/>
        <v>0</v>
      </c>
      <c r="BJ528" s="24" t="s">
        <v>94</v>
      </c>
      <c r="BK528" s="206">
        <f t="shared" si="99"/>
        <v>0</v>
      </c>
      <c r="BL528" s="24" t="s">
        <v>330</v>
      </c>
      <c r="BM528" s="24" t="s">
        <v>1365</v>
      </c>
    </row>
    <row r="529" spans="2:65" s="1" customFormat="1" ht="22.5" customHeight="1">
      <c r="B529" s="41"/>
      <c r="C529" s="195" t="s">
        <v>1366</v>
      </c>
      <c r="D529" s="195" t="s">
        <v>253</v>
      </c>
      <c r="E529" s="196" t="s">
        <v>1367</v>
      </c>
      <c r="F529" s="197" t="s">
        <v>1368</v>
      </c>
      <c r="G529" s="198" t="s">
        <v>356</v>
      </c>
      <c r="H529" s="199">
        <v>15</v>
      </c>
      <c r="I529" s="200"/>
      <c r="J529" s="201">
        <f t="shared" si="90"/>
        <v>0</v>
      </c>
      <c r="K529" s="197" t="s">
        <v>21</v>
      </c>
      <c r="L529" s="61"/>
      <c r="M529" s="202" t="s">
        <v>21</v>
      </c>
      <c r="N529" s="203" t="s">
        <v>43</v>
      </c>
      <c r="O529" s="42"/>
      <c r="P529" s="204">
        <f t="shared" si="91"/>
        <v>0</v>
      </c>
      <c r="Q529" s="204">
        <v>0</v>
      </c>
      <c r="R529" s="204">
        <f t="shared" si="92"/>
        <v>0</v>
      </c>
      <c r="S529" s="204">
        <v>0</v>
      </c>
      <c r="T529" s="205">
        <f t="shared" si="93"/>
        <v>0</v>
      </c>
      <c r="AR529" s="24" t="s">
        <v>330</v>
      </c>
      <c r="AT529" s="24" t="s">
        <v>253</v>
      </c>
      <c r="AU529" s="24" t="s">
        <v>94</v>
      </c>
      <c r="AY529" s="24" t="s">
        <v>250</v>
      </c>
      <c r="BE529" s="206">
        <f t="shared" si="94"/>
        <v>0</v>
      </c>
      <c r="BF529" s="206">
        <f t="shared" si="95"/>
        <v>0</v>
      </c>
      <c r="BG529" s="206">
        <f t="shared" si="96"/>
        <v>0</v>
      </c>
      <c r="BH529" s="206">
        <f t="shared" si="97"/>
        <v>0</v>
      </c>
      <c r="BI529" s="206">
        <f t="shared" si="98"/>
        <v>0</v>
      </c>
      <c r="BJ529" s="24" t="s">
        <v>94</v>
      </c>
      <c r="BK529" s="206">
        <f t="shared" si="99"/>
        <v>0</v>
      </c>
      <c r="BL529" s="24" t="s">
        <v>330</v>
      </c>
      <c r="BM529" s="24" t="s">
        <v>1369</v>
      </c>
    </row>
    <row r="530" spans="2:65" s="1" customFormat="1" ht="22.5" customHeight="1">
      <c r="B530" s="41"/>
      <c r="C530" s="195" t="s">
        <v>1370</v>
      </c>
      <c r="D530" s="195" t="s">
        <v>253</v>
      </c>
      <c r="E530" s="196" t="s">
        <v>1371</v>
      </c>
      <c r="F530" s="197" t="s">
        <v>1372</v>
      </c>
      <c r="G530" s="198" t="s">
        <v>266</v>
      </c>
      <c r="H530" s="199">
        <v>1.2E-2</v>
      </c>
      <c r="I530" s="200"/>
      <c r="J530" s="201">
        <f t="shared" si="90"/>
        <v>0</v>
      </c>
      <c r="K530" s="197" t="s">
        <v>21</v>
      </c>
      <c r="L530" s="61"/>
      <c r="M530" s="202" t="s">
        <v>21</v>
      </c>
      <c r="N530" s="203" t="s">
        <v>43</v>
      </c>
      <c r="O530" s="42"/>
      <c r="P530" s="204">
        <f t="shared" si="91"/>
        <v>0</v>
      </c>
      <c r="Q530" s="204">
        <v>0</v>
      </c>
      <c r="R530" s="204">
        <f t="shared" si="92"/>
        <v>0</v>
      </c>
      <c r="S530" s="204">
        <v>0</v>
      </c>
      <c r="T530" s="205">
        <f t="shared" si="93"/>
        <v>0</v>
      </c>
      <c r="AR530" s="24" t="s">
        <v>330</v>
      </c>
      <c r="AT530" s="24" t="s">
        <v>253</v>
      </c>
      <c r="AU530" s="24" t="s">
        <v>94</v>
      </c>
      <c r="AY530" s="24" t="s">
        <v>250</v>
      </c>
      <c r="BE530" s="206">
        <f t="shared" si="94"/>
        <v>0</v>
      </c>
      <c r="BF530" s="206">
        <f t="shared" si="95"/>
        <v>0</v>
      </c>
      <c r="BG530" s="206">
        <f t="shared" si="96"/>
        <v>0</v>
      </c>
      <c r="BH530" s="206">
        <f t="shared" si="97"/>
        <v>0</v>
      </c>
      <c r="BI530" s="206">
        <f t="shared" si="98"/>
        <v>0</v>
      </c>
      <c r="BJ530" s="24" t="s">
        <v>94</v>
      </c>
      <c r="BK530" s="206">
        <f t="shared" si="99"/>
        <v>0</v>
      </c>
      <c r="BL530" s="24" t="s">
        <v>330</v>
      </c>
      <c r="BM530" s="24" t="s">
        <v>1373</v>
      </c>
    </row>
    <row r="531" spans="2:65" s="10" customFormat="1" ht="29.85" customHeight="1">
      <c r="B531" s="178"/>
      <c r="C531" s="179"/>
      <c r="D531" s="192" t="s">
        <v>70</v>
      </c>
      <c r="E531" s="193" t="s">
        <v>1374</v>
      </c>
      <c r="F531" s="193" t="s">
        <v>1375</v>
      </c>
      <c r="G531" s="179"/>
      <c r="H531" s="179"/>
      <c r="I531" s="182"/>
      <c r="J531" s="194">
        <f>BK531</f>
        <v>0</v>
      </c>
      <c r="K531" s="179"/>
      <c r="L531" s="184"/>
      <c r="M531" s="185"/>
      <c r="N531" s="186"/>
      <c r="O531" s="186"/>
      <c r="P531" s="187">
        <f>SUM(P532:P552)</f>
        <v>0</v>
      </c>
      <c r="Q531" s="186"/>
      <c r="R531" s="187">
        <f>SUM(R532:R552)</f>
        <v>6.8639999999999993E-2</v>
      </c>
      <c r="S531" s="186"/>
      <c r="T531" s="188">
        <f>SUM(T532:T552)</f>
        <v>0</v>
      </c>
      <c r="AR531" s="189" t="s">
        <v>94</v>
      </c>
      <c r="AT531" s="190" t="s">
        <v>70</v>
      </c>
      <c r="AU531" s="190" t="s">
        <v>79</v>
      </c>
      <c r="AY531" s="189" t="s">
        <v>250</v>
      </c>
      <c r="BK531" s="191">
        <f>SUM(BK532:BK552)</f>
        <v>0</v>
      </c>
    </row>
    <row r="532" spans="2:65" s="1" customFormat="1" ht="22.5" customHeight="1">
      <c r="B532" s="41"/>
      <c r="C532" s="195" t="s">
        <v>1376</v>
      </c>
      <c r="D532" s="195" t="s">
        <v>253</v>
      </c>
      <c r="E532" s="196" t="s">
        <v>1377</v>
      </c>
      <c r="F532" s="197" t="s">
        <v>1378</v>
      </c>
      <c r="G532" s="198" t="s">
        <v>301</v>
      </c>
      <c r="H532" s="199">
        <v>2</v>
      </c>
      <c r="I532" s="200"/>
      <c r="J532" s="201">
        <f t="shared" ref="J532:J552" si="100">ROUND(I532*H532,2)</f>
        <v>0</v>
      </c>
      <c r="K532" s="197" t="s">
        <v>21</v>
      </c>
      <c r="L532" s="61"/>
      <c r="M532" s="202" t="s">
        <v>21</v>
      </c>
      <c r="N532" s="203" t="s">
        <v>43</v>
      </c>
      <c r="O532" s="42"/>
      <c r="P532" s="204">
        <f t="shared" ref="P532:P552" si="101">O532*H532</f>
        <v>0</v>
      </c>
      <c r="Q532" s="204">
        <v>0</v>
      </c>
      <c r="R532" s="204">
        <f t="shared" ref="R532:R552" si="102">Q532*H532</f>
        <v>0</v>
      </c>
      <c r="S532" s="204">
        <v>0</v>
      </c>
      <c r="T532" s="205">
        <f t="shared" ref="T532:T552" si="103">S532*H532</f>
        <v>0</v>
      </c>
      <c r="AR532" s="24" t="s">
        <v>330</v>
      </c>
      <c r="AT532" s="24" t="s">
        <v>253</v>
      </c>
      <c r="AU532" s="24" t="s">
        <v>94</v>
      </c>
      <c r="AY532" s="24" t="s">
        <v>250</v>
      </c>
      <c r="BE532" s="206">
        <f t="shared" ref="BE532:BE552" si="104">IF(N532="základní",J532,0)</f>
        <v>0</v>
      </c>
      <c r="BF532" s="206">
        <f t="shared" ref="BF532:BF552" si="105">IF(N532="snížená",J532,0)</f>
        <v>0</v>
      </c>
      <c r="BG532" s="206">
        <f t="shared" ref="BG532:BG552" si="106">IF(N532="zákl. přenesená",J532,0)</f>
        <v>0</v>
      </c>
      <c r="BH532" s="206">
        <f t="shared" ref="BH532:BH552" si="107">IF(N532="sníž. přenesená",J532,0)</f>
        <v>0</v>
      </c>
      <c r="BI532" s="206">
        <f t="shared" ref="BI532:BI552" si="108">IF(N532="nulová",J532,0)</f>
        <v>0</v>
      </c>
      <c r="BJ532" s="24" t="s">
        <v>94</v>
      </c>
      <c r="BK532" s="206">
        <f t="shared" ref="BK532:BK552" si="109">ROUND(I532*H532,2)</f>
        <v>0</v>
      </c>
      <c r="BL532" s="24" t="s">
        <v>330</v>
      </c>
      <c r="BM532" s="24" t="s">
        <v>1379</v>
      </c>
    </row>
    <row r="533" spans="2:65" s="1" customFormat="1" ht="22.5" customHeight="1">
      <c r="B533" s="41"/>
      <c r="C533" s="234" t="s">
        <v>1380</v>
      </c>
      <c r="D533" s="234" t="s">
        <v>304</v>
      </c>
      <c r="E533" s="235" t="s">
        <v>572</v>
      </c>
      <c r="F533" s="236" t="s">
        <v>1381</v>
      </c>
      <c r="G533" s="237" t="s">
        <v>301</v>
      </c>
      <c r="H533" s="238">
        <v>2</v>
      </c>
      <c r="I533" s="239"/>
      <c r="J533" s="240">
        <f t="shared" si="100"/>
        <v>0</v>
      </c>
      <c r="K533" s="236" t="s">
        <v>21</v>
      </c>
      <c r="L533" s="241"/>
      <c r="M533" s="242" t="s">
        <v>21</v>
      </c>
      <c r="N533" s="243" t="s">
        <v>43</v>
      </c>
      <c r="O533" s="42"/>
      <c r="P533" s="204">
        <f t="shared" si="101"/>
        <v>0</v>
      </c>
      <c r="Q533" s="204">
        <v>0</v>
      </c>
      <c r="R533" s="204">
        <f t="shared" si="102"/>
        <v>0</v>
      </c>
      <c r="S533" s="204">
        <v>0</v>
      </c>
      <c r="T533" s="205">
        <f t="shared" si="103"/>
        <v>0</v>
      </c>
      <c r="AR533" s="24" t="s">
        <v>408</v>
      </c>
      <c r="AT533" s="24" t="s">
        <v>304</v>
      </c>
      <c r="AU533" s="24" t="s">
        <v>94</v>
      </c>
      <c r="AY533" s="24" t="s">
        <v>250</v>
      </c>
      <c r="BE533" s="206">
        <f t="shared" si="104"/>
        <v>0</v>
      </c>
      <c r="BF533" s="206">
        <f t="shared" si="105"/>
        <v>0</v>
      </c>
      <c r="BG533" s="206">
        <f t="shared" si="106"/>
        <v>0</v>
      </c>
      <c r="BH533" s="206">
        <f t="shared" si="107"/>
        <v>0</v>
      </c>
      <c r="BI533" s="206">
        <f t="shared" si="108"/>
        <v>0</v>
      </c>
      <c r="BJ533" s="24" t="s">
        <v>94</v>
      </c>
      <c r="BK533" s="206">
        <f t="shared" si="109"/>
        <v>0</v>
      </c>
      <c r="BL533" s="24" t="s">
        <v>330</v>
      </c>
      <c r="BM533" s="24" t="s">
        <v>1382</v>
      </c>
    </row>
    <row r="534" spans="2:65" s="1" customFormat="1" ht="22.5" customHeight="1">
      <c r="B534" s="41"/>
      <c r="C534" s="195" t="s">
        <v>1383</v>
      </c>
      <c r="D534" s="195" t="s">
        <v>253</v>
      </c>
      <c r="E534" s="196" t="s">
        <v>1384</v>
      </c>
      <c r="F534" s="197" t="s">
        <v>1385</v>
      </c>
      <c r="G534" s="198" t="s">
        <v>356</v>
      </c>
      <c r="H534" s="199">
        <v>11</v>
      </c>
      <c r="I534" s="200"/>
      <c r="J534" s="201">
        <f t="shared" si="100"/>
        <v>0</v>
      </c>
      <c r="K534" s="197" t="s">
        <v>21</v>
      </c>
      <c r="L534" s="61"/>
      <c r="M534" s="202" t="s">
        <v>21</v>
      </c>
      <c r="N534" s="203" t="s">
        <v>43</v>
      </c>
      <c r="O534" s="42"/>
      <c r="P534" s="204">
        <f t="shared" si="101"/>
        <v>0</v>
      </c>
      <c r="Q534" s="204">
        <v>3.1199999999999999E-3</v>
      </c>
      <c r="R534" s="204">
        <f t="shared" si="102"/>
        <v>3.4319999999999996E-2</v>
      </c>
      <c r="S534" s="204">
        <v>0</v>
      </c>
      <c r="T534" s="205">
        <f t="shared" si="103"/>
        <v>0</v>
      </c>
      <c r="AR534" s="24" t="s">
        <v>330</v>
      </c>
      <c r="AT534" s="24" t="s">
        <v>253</v>
      </c>
      <c r="AU534" s="24" t="s">
        <v>94</v>
      </c>
      <c r="AY534" s="24" t="s">
        <v>250</v>
      </c>
      <c r="BE534" s="206">
        <f t="shared" si="104"/>
        <v>0</v>
      </c>
      <c r="BF534" s="206">
        <f t="shared" si="105"/>
        <v>0</v>
      </c>
      <c r="BG534" s="206">
        <f t="shared" si="106"/>
        <v>0</v>
      </c>
      <c r="BH534" s="206">
        <f t="shared" si="107"/>
        <v>0</v>
      </c>
      <c r="BI534" s="206">
        <f t="shared" si="108"/>
        <v>0</v>
      </c>
      <c r="BJ534" s="24" t="s">
        <v>94</v>
      </c>
      <c r="BK534" s="206">
        <f t="shared" si="109"/>
        <v>0</v>
      </c>
      <c r="BL534" s="24" t="s">
        <v>330</v>
      </c>
      <c r="BM534" s="24" t="s">
        <v>1386</v>
      </c>
    </row>
    <row r="535" spans="2:65" s="1" customFormat="1" ht="22.5" customHeight="1">
      <c r="B535" s="41"/>
      <c r="C535" s="195" t="s">
        <v>1387</v>
      </c>
      <c r="D535" s="195" t="s">
        <v>253</v>
      </c>
      <c r="E535" s="196" t="s">
        <v>1388</v>
      </c>
      <c r="F535" s="197" t="s">
        <v>1389</v>
      </c>
      <c r="G535" s="198" t="s">
        <v>356</v>
      </c>
      <c r="H535" s="199">
        <v>11</v>
      </c>
      <c r="I535" s="200"/>
      <c r="J535" s="201">
        <f t="shared" si="100"/>
        <v>0</v>
      </c>
      <c r="K535" s="197" t="s">
        <v>21</v>
      </c>
      <c r="L535" s="61"/>
      <c r="M535" s="202" t="s">
        <v>21</v>
      </c>
      <c r="N535" s="203" t="s">
        <v>43</v>
      </c>
      <c r="O535" s="42"/>
      <c r="P535" s="204">
        <f t="shared" si="101"/>
        <v>0</v>
      </c>
      <c r="Q535" s="204">
        <v>3.1199999999999999E-3</v>
      </c>
      <c r="R535" s="204">
        <f t="shared" si="102"/>
        <v>3.4319999999999996E-2</v>
      </c>
      <c r="S535" s="204">
        <v>0</v>
      </c>
      <c r="T535" s="205">
        <f t="shared" si="103"/>
        <v>0</v>
      </c>
      <c r="AR535" s="24" t="s">
        <v>330</v>
      </c>
      <c r="AT535" s="24" t="s">
        <v>253</v>
      </c>
      <c r="AU535" s="24" t="s">
        <v>94</v>
      </c>
      <c r="AY535" s="24" t="s">
        <v>250</v>
      </c>
      <c r="BE535" s="206">
        <f t="shared" si="104"/>
        <v>0</v>
      </c>
      <c r="BF535" s="206">
        <f t="shared" si="105"/>
        <v>0</v>
      </c>
      <c r="BG535" s="206">
        <f t="shared" si="106"/>
        <v>0</v>
      </c>
      <c r="BH535" s="206">
        <f t="shared" si="107"/>
        <v>0</v>
      </c>
      <c r="BI535" s="206">
        <f t="shared" si="108"/>
        <v>0</v>
      </c>
      <c r="BJ535" s="24" t="s">
        <v>94</v>
      </c>
      <c r="BK535" s="206">
        <f t="shared" si="109"/>
        <v>0</v>
      </c>
      <c r="BL535" s="24" t="s">
        <v>330</v>
      </c>
      <c r="BM535" s="24" t="s">
        <v>1390</v>
      </c>
    </row>
    <row r="536" spans="2:65" s="1" customFormat="1" ht="22.5" customHeight="1">
      <c r="B536" s="41"/>
      <c r="C536" s="195" t="s">
        <v>1391</v>
      </c>
      <c r="D536" s="195" t="s">
        <v>253</v>
      </c>
      <c r="E536" s="196" t="s">
        <v>1392</v>
      </c>
      <c r="F536" s="197" t="s">
        <v>1393</v>
      </c>
      <c r="G536" s="198" t="s">
        <v>301</v>
      </c>
      <c r="H536" s="199">
        <v>2</v>
      </c>
      <c r="I536" s="200"/>
      <c r="J536" s="201">
        <f t="shared" si="100"/>
        <v>0</v>
      </c>
      <c r="K536" s="197" t="s">
        <v>21</v>
      </c>
      <c r="L536" s="61"/>
      <c r="M536" s="202" t="s">
        <v>21</v>
      </c>
      <c r="N536" s="203" t="s">
        <v>43</v>
      </c>
      <c r="O536" s="42"/>
      <c r="P536" s="204">
        <f t="shared" si="101"/>
        <v>0</v>
      </c>
      <c r="Q536" s="204">
        <v>0</v>
      </c>
      <c r="R536" s="204">
        <f t="shared" si="102"/>
        <v>0</v>
      </c>
      <c r="S536" s="204">
        <v>0</v>
      </c>
      <c r="T536" s="205">
        <f t="shared" si="103"/>
        <v>0</v>
      </c>
      <c r="AR536" s="24" t="s">
        <v>330</v>
      </c>
      <c r="AT536" s="24" t="s">
        <v>253</v>
      </c>
      <c r="AU536" s="24" t="s">
        <v>94</v>
      </c>
      <c r="AY536" s="24" t="s">
        <v>250</v>
      </c>
      <c r="BE536" s="206">
        <f t="shared" si="104"/>
        <v>0</v>
      </c>
      <c r="BF536" s="206">
        <f t="shared" si="105"/>
        <v>0</v>
      </c>
      <c r="BG536" s="206">
        <f t="shared" si="106"/>
        <v>0</v>
      </c>
      <c r="BH536" s="206">
        <f t="shared" si="107"/>
        <v>0</v>
      </c>
      <c r="BI536" s="206">
        <f t="shared" si="108"/>
        <v>0</v>
      </c>
      <c r="BJ536" s="24" t="s">
        <v>94</v>
      </c>
      <c r="BK536" s="206">
        <f t="shared" si="109"/>
        <v>0</v>
      </c>
      <c r="BL536" s="24" t="s">
        <v>330</v>
      </c>
      <c r="BM536" s="24" t="s">
        <v>1394</v>
      </c>
    </row>
    <row r="537" spans="2:65" s="1" customFormat="1" ht="22.5" customHeight="1">
      <c r="B537" s="41"/>
      <c r="C537" s="234" t="s">
        <v>1395</v>
      </c>
      <c r="D537" s="234" t="s">
        <v>304</v>
      </c>
      <c r="E537" s="235" t="s">
        <v>785</v>
      </c>
      <c r="F537" s="236" t="s">
        <v>1396</v>
      </c>
      <c r="G537" s="237" t="s">
        <v>301</v>
      </c>
      <c r="H537" s="238">
        <v>2</v>
      </c>
      <c r="I537" s="239"/>
      <c r="J537" s="240">
        <f t="shared" si="100"/>
        <v>0</v>
      </c>
      <c r="K537" s="236" t="s">
        <v>21</v>
      </c>
      <c r="L537" s="241"/>
      <c r="M537" s="242" t="s">
        <v>21</v>
      </c>
      <c r="N537" s="243" t="s">
        <v>43</v>
      </c>
      <c r="O537" s="42"/>
      <c r="P537" s="204">
        <f t="shared" si="101"/>
        <v>0</v>
      </c>
      <c r="Q537" s="204">
        <v>0</v>
      </c>
      <c r="R537" s="204">
        <f t="shared" si="102"/>
        <v>0</v>
      </c>
      <c r="S537" s="204">
        <v>0</v>
      </c>
      <c r="T537" s="205">
        <f t="shared" si="103"/>
        <v>0</v>
      </c>
      <c r="AR537" s="24" t="s">
        <v>408</v>
      </c>
      <c r="AT537" s="24" t="s">
        <v>304</v>
      </c>
      <c r="AU537" s="24" t="s">
        <v>94</v>
      </c>
      <c r="AY537" s="24" t="s">
        <v>250</v>
      </c>
      <c r="BE537" s="206">
        <f t="shared" si="104"/>
        <v>0</v>
      </c>
      <c r="BF537" s="206">
        <f t="shared" si="105"/>
        <v>0</v>
      </c>
      <c r="BG537" s="206">
        <f t="shared" si="106"/>
        <v>0</v>
      </c>
      <c r="BH537" s="206">
        <f t="shared" si="107"/>
        <v>0</v>
      </c>
      <c r="BI537" s="206">
        <f t="shared" si="108"/>
        <v>0</v>
      </c>
      <c r="BJ537" s="24" t="s">
        <v>94</v>
      </c>
      <c r="BK537" s="206">
        <f t="shared" si="109"/>
        <v>0</v>
      </c>
      <c r="BL537" s="24" t="s">
        <v>330</v>
      </c>
      <c r="BM537" s="24" t="s">
        <v>1397</v>
      </c>
    </row>
    <row r="538" spans="2:65" s="1" customFormat="1" ht="22.5" customHeight="1">
      <c r="B538" s="41"/>
      <c r="C538" s="234" t="s">
        <v>1398</v>
      </c>
      <c r="D538" s="234" t="s">
        <v>304</v>
      </c>
      <c r="E538" s="235" t="s">
        <v>789</v>
      </c>
      <c r="F538" s="236" t="s">
        <v>1399</v>
      </c>
      <c r="G538" s="237" t="s">
        <v>301</v>
      </c>
      <c r="H538" s="238">
        <v>2</v>
      </c>
      <c r="I538" s="239"/>
      <c r="J538" s="240">
        <f t="shared" si="100"/>
        <v>0</v>
      </c>
      <c r="K538" s="236" t="s">
        <v>21</v>
      </c>
      <c r="L538" s="241"/>
      <c r="M538" s="242" t="s">
        <v>21</v>
      </c>
      <c r="N538" s="243" t="s">
        <v>43</v>
      </c>
      <c r="O538" s="42"/>
      <c r="P538" s="204">
        <f t="shared" si="101"/>
        <v>0</v>
      </c>
      <c r="Q538" s="204">
        <v>0</v>
      </c>
      <c r="R538" s="204">
        <f t="shared" si="102"/>
        <v>0</v>
      </c>
      <c r="S538" s="204">
        <v>0</v>
      </c>
      <c r="T538" s="205">
        <f t="shared" si="103"/>
        <v>0</v>
      </c>
      <c r="AR538" s="24" t="s">
        <v>408</v>
      </c>
      <c r="AT538" s="24" t="s">
        <v>304</v>
      </c>
      <c r="AU538" s="24" t="s">
        <v>94</v>
      </c>
      <c r="AY538" s="24" t="s">
        <v>250</v>
      </c>
      <c r="BE538" s="206">
        <f t="shared" si="104"/>
        <v>0</v>
      </c>
      <c r="BF538" s="206">
        <f t="shared" si="105"/>
        <v>0</v>
      </c>
      <c r="BG538" s="206">
        <f t="shared" si="106"/>
        <v>0</v>
      </c>
      <c r="BH538" s="206">
        <f t="shared" si="107"/>
        <v>0</v>
      </c>
      <c r="BI538" s="206">
        <f t="shared" si="108"/>
        <v>0</v>
      </c>
      <c r="BJ538" s="24" t="s">
        <v>94</v>
      </c>
      <c r="BK538" s="206">
        <f t="shared" si="109"/>
        <v>0</v>
      </c>
      <c r="BL538" s="24" t="s">
        <v>330</v>
      </c>
      <c r="BM538" s="24" t="s">
        <v>1400</v>
      </c>
    </row>
    <row r="539" spans="2:65" s="1" customFormat="1" ht="22.5" customHeight="1">
      <c r="B539" s="41"/>
      <c r="C539" s="234" t="s">
        <v>1401</v>
      </c>
      <c r="D539" s="234" t="s">
        <v>304</v>
      </c>
      <c r="E539" s="235" t="s">
        <v>793</v>
      </c>
      <c r="F539" s="236" t="s">
        <v>1402</v>
      </c>
      <c r="G539" s="237" t="s">
        <v>301</v>
      </c>
      <c r="H539" s="238">
        <v>1</v>
      </c>
      <c r="I539" s="239"/>
      <c r="J539" s="240">
        <f t="shared" si="100"/>
        <v>0</v>
      </c>
      <c r="K539" s="236" t="s">
        <v>21</v>
      </c>
      <c r="L539" s="241"/>
      <c r="M539" s="242" t="s">
        <v>21</v>
      </c>
      <c r="N539" s="243" t="s">
        <v>43</v>
      </c>
      <c r="O539" s="42"/>
      <c r="P539" s="204">
        <f t="shared" si="101"/>
        <v>0</v>
      </c>
      <c r="Q539" s="204">
        <v>0</v>
      </c>
      <c r="R539" s="204">
        <f t="shared" si="102"/>
        <v>0</v>
      </c>
      <c r="S539" s="204">
        <v>0</v>
      </c>
      <c r="T539" s="205">
        <f t="shared" si="103"/>
        <v>0</v>
      </c>
      <c r="AR539" s="24" t="s">
        <v>408</v>
      </c>
      <c r="AT539" s="24" t="s">
        <v>304</v>
      </c>
      <c r="AU539" s="24" t="s">
        <v>94</v>
      </c>
      <c r="AY539" s="24" t="s">
        <v>250</v>
      </c>
      <c r="BE539" s="206">
        <f t="shared" si="104"/>
        <v>0</v>
      </c>
      <c r="BF539" s="206">
        <f t="shared" si="105"/>
        <v>0</v>
      </c>
      <c r="BG539" s="206">
        <f t="shared" si="106"/>
        <v>0</v>
      </c>
      <c r="BH539" s="206">
        <f t="shared" si="107"/>
        <v>0</v>
      </c>
      <c r="BI539" s="206">
        <f t="shared" si="108"/>
        <v>0</v>
      </c>
      <c r="BJ539" s="24" t="s">
        <v>94</v>
      </c>
      <c r="BK539" s="206">
        <f t="shared" si="109"/>
        <v>0</v>
      </c>
      <c r="BL539" s="24" t="s">
        <v>330</v>
      </c>
      <c r="BM539" s="24" t="s">
        <v>1403</v>
      </c>
    </row>
    <row r="540" spans="2:65" s="1" customFormat="1" ht="22.5" customHeight="1">
      <c r="B540" s="41"/>
      <c r="C540" s="195" t="s">
        <v>1404</v>
      </c>
      <c r="D540" s="195" t="s">
        <v>253</v>
      </c>
      <c r="E540" s="196" t="s">
        <v>1405</v>
      </c>
      <c r="F540" s="197" t="s">
        <v>1406</v>
      </c>
      <c r="G540" s="198" t="s">
        <v>301</v>
      </c>
      <c r="H540" s="199">
        <v>3</v>
      </c>
      <c r="I540" s="200"/>
      <c r="J540" s="201">
        <f t="shared" si="100"/>
        <v>0</v>
      </c>
      <c r="K540" s="197" t="s">
        <v>21</v>
      </c>
      <c r="L540" s="61"/>
      <c r="M540" s="202" t="s">
        <v>21</v>
      </c>
      <c r="N540" s="203" t="s">
        <v>43</v>
      </c>
      <c r="O540" s="42"/>
      <c r="P540" s="204">
        <f t="shared" si="101"/>
        <v>0</v>
      </c>
      <c r="Q540" s="204">
        <v>0</v>
      </c>
      <c r="R540" s="204">
        <f t="shared" si="102"/>
        <v>0</v>
      </c>
      <c r="S540" s="204">
        <v>0</v>
      </c>
      <c r="T540" s="205">
        <f t="shared" si="103"/>
        <v>0</v>
      </c>
      <c r="AR540" s="24" t="s">
        <v>330</v>
      </c>
      <c r="AT540" s="24" t="s">
        <v>253</v>
      </c>
      <c r="AU540" s="24" t="s">
        <v>94</v>
      </c>
      <c r="AY540" s="24" t="s">
        <v>250</v>
      </c>
      <c r="BE540" s="206">
        <f t="shared" si="104"/>
        <v>0</v>
      </c>
      <c r="BF540" s="206">
        <f t="shared" si="105"/>
        <v>0</v>
      </c>
      <c r="BG540" s="206">
        <f t="shared" si="106"/>
        <v>0</v>
      </c>
      <c r="BH540" s="206">
        <f t="shared" si="107"/>
        <v>0</v>
      </c>
      <c r="BI540" s="206">
        <f t="shared" si="108"/>
        <v>0</v>
      </c>
      <c r="BJ540" s="24" t="s">
        <v>94</v>
      </c>
      <c r="BK540" s="206">
        <f t="shared" si="109"/>
        <v>0</v>
      </c>
      <c r="BL540" s="24" t="s">
        <v>330</v>
      </c>
      <c r="BM540" s="24" t="s">
        <v>1407</v>
      </c>
    </row>
    <row r="541" spans="2:65" s="1" customFormat="1" ht="22.5" customHeight="1">
      <c r="B541" s="41"/>
      <c r="C541" s="234" t="s">
        <v>1408</v>
      </c>
      <c r="D541" s="234" t="s">
        <v>304</v>
      </c>
      <c r="E541" s="235" t="s">
        <v>797</v>
      </c>
      <c r="F541" s="236" t="s">
        <v>1409</v>
      </c>
      <c r="G541" s="237" t="s">
        <v>301</v>
      </c>
      <c r="H541" s="238">
        <v>2</v>
      </c>
      <c r="I541" s="239"/>
      <c r="J541" s="240">
        <f t="shared" si="100"/>
        <v>0</v>
      </c>
      <c r="K541" s="236" t="s">
        <v>21</v>
      </c>
      <c r="L541" s="241"/>
      <c r="M541" s="242" t="s">
        <v>21</v>
      </c>
      <c r="N541" s="243" t="s">
        <v>43</v>
      </c>
      <c r="O541" s="42"/>
      <c r="P541" s="204">
        <f t="shared" si="101"/>
        <v>0</v>
      </c>
      <c r="Q541" s="204">
        <v>0</v>
      </c>
      <c r="R541" s="204">
        <f t="shared" si="102"/>
        <v>0</v>
      </c>
      <c r="S541" s="204">
        <v>0</v>
      </c>
      <c r="T541" s="205">
        <f t="shared" si="103"/>
        <v>0</v>
      </c>
      <c r="AR541" s="24" t="s">
        <v>408</v>
      </c>
      <c r="AT541" s="24" t="s">
        <v>304</v>
      </c>
      <c r="AU541" s="24" t="s">
        <v>94</v>
      </c>
      <c r="AY541" s="24" t="s">
        <v>250</v>
      </c>
      <c r="BE541" s="206">
        <f t="shared" si="104"/>
        <v>0</v>
      </c>
      <c r="BF541" s="206">
        <f t="shared" si="105"/>
        <v>0</v>
      </c>
      <c r="BG541" s="206">
        <f t="shared" si="106"/>
        <v>0</v>
      </c>
      <c r="BH541" s="206">
        <f t="shared" si="107"/>
        <v>0</v>
      </c>
      <c r="BI541" s="206">
        <f t="shared" si="108"/>
        <v>0</v>
      </c>
      <c r="BJ541" s="24" t="s">
        <v>94</v>
      </c>
      <c r="BK541" s="206">
        <f t="shared" si="109"/>
        <v>0</v>
      </c>
      <c r="BL541" s="24" t="s">
        <v>330</v>
      </c>
      <c r="BM541" s="24" t="s">
        <v>1410</v>
      </c>
    </row>
    <row r="542" spans="2:65" s="1" customFormat="1" ht="22.5" customHeight="1">
      <c r="B542" s="41"/>
      <c r="C542" s="234" t="s">
        <v>1411</v>
      </c>
      <c r="D542" s="234" t="s">
        <v>304</v>
      </c>
      <c r="E542" s="235" t="s">
        <v>801</v>
      </c>
      <c r="F542" s="236" t="s">
        <v>1412</v>
      </c>
      <c r="G542" s="237" t="s">
        <v>301</v>
      </c>
      <c r="H542" s="238">
        <v>1</v>
      </c>
      <c r="I542" s="239"/>
      <c r="J542" s="240">
        <f t="shared" si="100"/>
        <v>0</v>
      </c>
      <c r="K542" s="236" t="s">
        <v>21</v>
      </c>
      <c r="L542" s="241"/>
      <c r="M542" s="242" t="s">
        <v>21</v>
      </c>
      <c r="N542" s="243" t="s">
        <v>43</v>
      </c>
      <c r="O542" s="42"/>
      <c r="P542" s="204">
        <f t="shared" si="101"/>
        <v>0</v>
      </c>
      <c r="Q542" s="204">
        <v>0</v>
      </c>
      <c r="R542" s="204">
        <f t="shared" si="102"/>
        <v>0</v>
      </c>
      <c r="S542" s="204">
        <v>0</v>
      </c>
      <c r="T542" s="205">
        <f t="shared" si="103"/>
        <v>0</v>
      </c>
      <c r="AR542" s="24" t="s">
        <v>408</v>
      </c>
      <c r="AT542" s="24" t="s">
        <v>304</v>
      </c>
      <c r="AU542" s="24" t="s">
        <v>94</v>
      </c>
      <c r="AY542" s="24" t="s">
        <v>250</v>
      </c>
      <c r="BE542" s="206">
        <f t="shared" si="104"/>
        <v>0</v>
      </c>
      <c r="BF542" s="206">
        <f t="shared" si="105"/>
        <v>0</v>
      </c>
      <c r="BG542" s="206">
        <f t="shared" si="106"/>
        <v>0</v>
      </c>
      <c r="BH542" s="206">
        <f t="shared" si="107"/>
        <v>0</v>
      </c>
      <c r="BI542" s="206">
        <f t="shared" si="108"/>
        <v>0</v>
      </c>
      <c r="BJ542" s="24" t="s">
        <v>94</v>
      </c>
      <c r="BK542" s="206">
        <f t="shared" si="109"/>
        <v>0</v>
      </c>
      <c r="BL542" s="24" t="s">
        <v>330</v>
      </c>
      <c r="BM542" s="24" t="s">
        <v>1413</v>
      </c>
    </row>
    <row r="543" spans="2:65" s="1" customFormat="1" ht="22.5" customHeight="1">
      <c r="B543" s="41"/>
      <c r="C543" s="234" t="s">
        <v>1414</v>
      </c>
      <c r="D543" s="234" t="s">
        <v>304</v>
      </c>
      <c r="E543" s="235" t="s">
        <v>805</v>
      </c>
      <c r="F543" s="236" t="s">
        <v>1415</v>
      </c>
      <c r="G543" s="237" t="s">
        <v>356</v>
      </c>
      <c r="H543" s="238">
        <v>1.5</v>
      </c>
      <c r="I543" s="239"/>
      <c r="J543" s="240">
        <f t="shared" si="100"/>
        <v>0</v>
      </c>
      <c r="K543" s="236" t="s">
        <v>21</v>
      </c>
      <c r="L543" s="241"/>
      <c r="M543" s="242" t="s">
        <v>21</v>
      </c>
      <c r="N543" s="243" t="s">
        <v>43</v>
      </c>
      <c r="O543" s="42"/>
      <c r="P543" s="204">
        <f t="shared" si="101"/>
        <v>0</v>
      </c>
      <c r="Q543" s="204">
        <v>0</v>
      </c>
      <c r="R543" s="204">
        <f t="shared" si="102"/>
        <v>0</v>
      </c>
      <c r="S543" s="204">
        <v>0</v>
      </c>
      <c r="T543" s="205">
        <f t="shared" si="103"/>
        <v>0</v>
      </c>
      <c r="AR543" s="24" t="s">
        <v>408</v>
      </c>
      <c r="AT543" s="24" t="s">
        <v>304</v>
      </c>
      <c r="AU543" s="24" t="s">
        <v>94</v>
      </c>
      <c r="AY543" s="24" t="s">
        <v>250</v>
      </c>
      <c r="BE543" s="206">
        <f t="shared" si="104"/>
        <v>0</v>
      </c>
      <c r="BF543" s="206">
        <f t="shared" si="105"/>
        <v>0</v>
      </c>
      <c r="BG543" s="206">
        <f t="shared" si="106"/>
        <v>0</v>
      </c>
      <c r="BH543" s="206">
        <f t="shared" si="107"/>
        <v>0</v>
      </c>
      <c r="BI543" s="206">
        <f t="shared" si="108"/>
        <v>0</v>
      </c>
      <c r="BJ543" s="24" t="s">
        <v>94</v>
      </c>
      <c r="BK543" s="206">
        <f t="shared" si="109"/>
        <v>0</v>
      </c>
      <c r="BL543" s="24" t="s">
        <v>330</v>
      </c>
      <c r="BM543" s="24" t="s">
        <v>1416</v>
      </c>
    </row>
    <row r="544" spans="2:65" s="1" customFormat="1" ht="22.5" customHeight="1">
      <c r="B544" s="41"/>
      <c r="C544" s="234" t="s">
        <v>1417</v>
      </c>
      <c r="D544" s="234" t="s">
        <v>304</v>
      </c>
      <c r="E544" s="235" t="s">
        <v>809</v>
      </c>
      <c r="F544" s="236" t="s">
        <v>1418</v>
      </c>
      <c r="G544" s="237" t="s">
        <v>356</v>
      </c>
      <c r="H544" s="238">
        <v>0.7</v>
      </c>
      <c r="I544" s="239"/>
      <c r="J544" s="240">
        <f t="shared" si="100"/>
        <v>0</v>
      </c>
      <c r="K544" s="236" t="s">
        <v>21</v>
      </c>
      <c r="L544" s="241"/>
      <c r="M544" s="242" t="s">
        <v>21</v>
      </c>
      <c r="N544" s="243" t="s">
        <v>43</v>
      </c>
      <c r="O544" s="42"/>
      <c r="P544" s="204">
        <f t="shared" si="101"/>
        <v>0</v>
      </c>
      <c r="Q544" s="204">
        <v>0</v>
      </c>
      <c r="R544" s="204">
        <f t="shared" si="102"/>
        <v>0</v>
      </c>
      <c r="S544" s="204">
        <v>0</v>
      </c>
      <c r="T544" s="205">
        <f t="shared" si="103"/>
        <v>0</v>
      </c>
      <c r="AR544" s="24" t="s">
        <v>408</v>
      </c>
      <c r="AT544" s="24" t="s">
        <v>304</v>
      </c>
      <c r="AU544" s="24" t="s">
        <v>94</v>
      </c>
      <c r="AY544" s="24" t="s">
        <v>250</v>
      </c>
      <c r="BE544" s="206">
        <f t="shared" si="104"/>
        <v>0</v>
      </c>
      <c r="BF544" s="206">
        <f t="shared" si="105"/>
        <v>0</v>
      </c>
      <c r="BG544" s="206">
        <f t="shared" si="106"/>
        <v>0</v>
      </c>
      <c r="BH544" s="206">
        <f t="shared" si="107"/>
        <v>0</v>
      </c>
      <c r="BI544" s="206">
        <f t="shared" si="108"/>
        <v>0</v>
      </c>
      <c r="BJ544" s="24" t="s">
        <v>94</v>
      </c>
      <c r="BK544" s="206">
        <f t="shared" si="109"/>
        <v>0</v>
      </c>
      <c r="BL544" s="24" t="s">
        <v>330</v>
      </c>
      <c r="BM544" s="24" t="s">
        <v>1419</v>
      </c>
    </row>
    <row r="545" spans="2:65" s="1" customFormat="1" ht="22.5" customHeight="1">
      <c r="B545" s="41"/>
      <c r="C545" s="195" t="s">
        <v>1420</v>
      </c>
      <c r="D545" s="195" t="s">
        <v>253</v>
      </c>
      <c r="E545" s="196" t="s">
        <v>1421</v>
      </c>
      <c r="F545" s="197" t="s">
        <v>1422</v>
      </c>
      <c r="G545" s="198" t="s">
        <v>356</v>
      </c>
      <c r="H545" s="199">
        <v>1.5</v>
      </c>
      <c r="I545" s="200"/>
      <c r="J545" s="201">
        <f t="shared" si="100"/>
        <v>0</v>
      </c>
      <c r="K545" s="197" t="s">
        <v>21</v>
      </c>
      <c r="L545" s="61"/>
      <c r="M545" s="202" t="s">
        <v>21</v>
      </c>
      <c r="N545" s="203" t="s">
        <v>43</v>
      </c>
      <c r="O545" s="42"/>
      <c r="P545" s="204">
        <f t="shared" si="101"/>
        <v>0</v>
      </c>
      <c r="Q545" s="204">
        <v>0</v>
      </c>
      <c r="R545" s="204">
        <f t="shared" si="102"/>
        <v>0</v>
      </c>
      <c r="S545" s="204">
        <v>0</v>
      </c>
      <c r="T545" s="205">
        <f t="shared" si="103"/>
        <v>0</v>
      </c>
      <c r="AR545" s="24" t="s">
        <v>330</v>
      </c>
      <c r="AT545" s="24" t="s">
        <v>253</v>
      </c>
      <c r="AU545" s="24" t="s">
        <v>94</v>
      </c>
      <c r="AY545" s="24" t="s">
        <v>250</v>
      </c>
      <c r="BE545" s="206">
        <f t="shared" si="104"/>
        <v>0</v>
      </c>
      <c r="BF545" s="206">
        <f t="shared" si="105"/>
        <v>0</v>
      </c>
      <c r="BG545" s="206">
        <f t="shared" si="106"/>
        <v>0</v>
      </c>
      <c r="BH545" s="206">
        <f t="shared" si="107"/>
        <v>0</v>
      </c>
      <c r="BI545" s="206">
        <f t="shared" si="108"/>
        <v>0</v>
      </c>
      <c r="BJ545" s="24" t="s">
        <v>94</v>
      </c>
      <c r="BK545" s="206">
        <f t="shared" si="109"/>
        <v>0</v>
      </c>
      <c r="BL545" s="24" t="s">
        <v>330</v>
      </c>
      <c r="BM545" s="24" t="s">
        <v>1423</v>
      </c>
    </row>
    <row r="546" spans="2:65" s="1" customFormat="1" ht="22.5" customHeight="1">
      <c r="B546" s="41"/>
      <c r="C546" s="234" t="s">
        <v>1424</v>
      </c>
      <c r="D546" s="234" t="s">
        <v>304</v>
      </c>
      <c r="E546" s="235" t="s">
        <v>813</v>
      </c>
      <c r="F546" s="236" t="s">
        <v>1425</v>
      </c>
      <c r="G546" s="237" t="s">
        <v>356</v>
      </c>
      <c r="H546" s="238">
        <v>3.5</v>
      </c>
      <c r="I546" s="239"/>
      <c r="J546" s="240">
        <f t="shared" si="100"/>
        <v>0</v>
      </c>
      <c r="K546" s="236" t="s">
        <v>21</v>
      </c>
      <c r="L546" s="241"/>
      <c r="M546" s="242" t="s">
        <v>21</v>
      </c>
      <c r="N546" s="243" t="s">
        <v>43</v>
      </c>
      <c r="O546" s="42"/>
      <c r="P546" s="204">
        <f t="shared" si="101"/>
        <v>0</v>
      </c>
      <c r="Q546" s="204">
        <v>0</v>
      </c>
      <c r="R546" s="204">
        <f t="shared" si="102"/>
        <v>0</v>
      </c>
      <c r="S546" s="204">
        <v>0</v>
      </c>
      <c r="T546" s="205">
        <f t="shared" si="103"/>
        <v>0</v>
      </c>
      <c r="AR546" s="24" t="s">
        <v>408</v>
      </c>
      <c r="AT546" s="24" t="s">
        <v>304</v>
      </c>
      <c r="AU546" s="24" t="s">
        <v>94</v>
      </c>
      <c r="AY546" s="24" t="s">
        <v>250</v>
      </c>
      <c r="BE546" s="206">
        <f t="shared" si="104"/>
        <v>0</v>
      </c>
      <c r="BF546" s="206">
        <f t="shared" si="105"/>
        <v>0</v>
      </c>
      <c r="BG546" s="206">
        <f t="shared" si="106"/>
        <v>0</v>
      </c>
      <c r="BH546" s="206">
        <f t="shared" si="107"/>
        <v>0</v>
      </c>
      <c r="BI546" s="206">
        <f t="shared" si="108"/>
        <v>0</v>
      </c>
      <c r="BJ546" s="24" t="s">
        <v>94</v>
      </c>
      <c r="BK546" s="206">
        <f t="shared" si="109"/>
        <v>0</v>
      </c>
      <c r="BL546" s="24" t="s">
        <v>330</v>
      </c>
      <c r="BM546" s="24" t="s">
        <v>1426</v>
      </c>
    </row>
    <row r="547" spans="2:65" s="1" customFormat="1" ht="22.5" customHeight="1">
      <c r="B547" s="41"/>
      <c r="C547" s="195" t="s">
        <v>1427</v>
      </c>
      <c r="D547" s="195" t="s">
        <v>253</v>
      </c>
      <c r="E547" s="196" t="s">
        <v>1428</v>
      </c>
      <c r="F547" s="197" t="s">
        <v>1429</v>
      </c>
      <c r="G547" s="198" t="s">
        <v>832</v>
      </c>
      <c r="H547" s="199">
        <v>1</v>
      </c>
      <c r="I547" s="200"/>
      <c r="J547" s="201">
        <f t="shared" si="100"/>
        <v>0</v>
      </c>
      <c r="K547" s="197" t="s">
        <v>21</v>
      </c>
      <c r="L547" s="61"/>
      <c r="M547" s="202" t="s">
        <v>21</v>
      </c>
      <c r="N547" s="203" t="s">
        <v>43</v>
      </c>
      <c r="O547" s="42"/>
      <c r="P547" s="204">
        <f t="shared" si="101"/>
        <v>0</v>
      </c>
      <c r="Q547" s="204">
        <v>0</v>
      </c>
      <c r="R547" s="204">
        <f t="shared" si="102"/>
        <v>0</v>
      </c>
      <c r="S547" s="204">
        <v>0</v>
      </c>
      <c r="T547" s="205">
        <f t="shared" si="103"/>
        <v>0</v>
      </c>
      <c r="AR547" s="24" t="s">
        <v>330</v>
      </c>
      <c r="AT547" s="24" t="s">
        <v>253</v>
      </c>
      <c r="AU547" s="24" t="s">
        <v>94</v>
      </c>
      <c r="AY547" s="24" t="s">
        <v>250</v>
      </c>
      <c r="BE547" s="206">
        <f t="shared" si="104"/>
        <v>0</v>
      </c>
      <c r="BF547" s="206">
        <f t="shared" si="105"/>
        <v>0</v>
      </c>
      <c r="BG547" s="206">
        <f t="shared" si="106"/>
        <v>0</v>
      </c>
      <c r="BH547" s="206">
        <f t="shared" si="107"/>
        <v>0</v>
      </c>
      <c r="BI547" s="206">
        <f t="shared" si="108"/>
        <v>0</v>
      </c>
      <c r="BJ547" s="24" t="s">
        <v>94</v>
      </c>
      <c r="BK547" s="206">
        <f t="shared" si="109"/>
        <v>0</v>
      </c>
      <c r="BL547" s="24" t="s">
        <v>330</v>
      </c>
      <c r="BM547" s="24" t="s">
        <v>1430</v>
      </c>
    </row>
    <row r="548" spans="2:65" s="1" customFormat="1" ht="22.5" customHeight="1">
      <c r="B548" s="41"/>
      <c r="C548" s="195" t="s">
        <v>1431</v>
      </c>
      <c r="D548" s="195" t="s">
        <v>253</v>
      </c>
      <c r="E548" s="196" t="s">
        <v>1432</v>
      </c>
      <c r="F548" s="197" t="s">
        <v>1433</v>
      </c>
      <c r="G548" s="198" t="s">
        <v>301</v>
      </c>
      <c r="H548" s="199">
        <v>2</v>
      </c>
      <c r="I548" s="200"/>
      <c r="J548" s="201">
        <f t="shared" si="100"/>
        <v>0</v>
      </c>
      <c r="K548" s="197" t="s">
        <v>21</v>
      </c>
      <c r="L548" s="61"/>
      <c r="M548" s="202" t="s">
        <v>21</v>
      </c>
      <c r="N548" s="203" t="s">
        <v>43</v>
      </c>
      <c r="O548" s="42"/>
      <c r="P548" s="204">
        <f t="shared" si="101"/>
        <v>0</v>
      </c>
      <c r="Q548" s="204">
        <v>0</v>
      </c>
      <c r="R548" s="204">
        <f t="shared" si="102"/>
        <v>0</v>
      </c>
      <c r="S548" s="204">
        <v>0</v>
      </c>
      <c r="T548" s="205">
        <f t="shared" si="103"/>
        <v>0</v>
      </c>
      <c r="AR548" s="24" t="s">
        <v>330</v>
      </c>
      <c r="AT548" s="24" t="s">
        <v>253</v>
      </c>
      <c r="AU548" s="24" t="s">
        <v>94</v>
      </c>
      <c r="AY548" s="24" t="s">
        <v>250</v>
      </c>
      <c r="BE548" s="206">
        <f t="shared" si="104"/>
        <v>0</v>
      </c>
      <c r="BF548" s="206">
        <f t="shared" si="105"/>
        <v>0</v>
      </c>
      <c r="BG548" s="206">
        <f t="shared" si="106"/>
        <v>0</v>
      </c>
      <c r="BH548" s="206">
        <f t="shared" si="107"/>
        <v>0</v>
      </c>
      <c r="BI548" s="206">
        <f t="shared" si="108"/>
        <v>0</v>
      </c>
      <c r="BJ548" s="24" t="s">
        <v>94</v>
      </c>
      <c r="BK548" s="206">
        <f t="shared" si="109"/>
        <v>0</v>
      </c>
      <c r="BL548" s="24" t="s">
        <v>330</v>
      </c>
      <c r="BM548" s="24" t="s">
        <v>1434</v>
      </c>
    </row>
    <row r="549" spans="2:65" s="1" customFormat="1" ht="22.5" customHeight="1">
      <c r="B549" s="41"/>
      <c r="C549" s="195" t="s">
        <v>1435</v>
      </c>
      <c r="D549" s="195" t="s">
        <v>253</v>
      </c>
      <c r="E549" s="196" t="s">
        <v>1436</v>
      </c>
      <c r="F549" s="197" t="s">
        <v>1437</v>
      </c>
      <c r="G549" s="198" t="s">
        <v>301</v>
      </c>
      <c r="H549" s="199">
        <v>1</v>
      </c>
      <c r="I549" s="200"/>
      <c r="J549" s="201">
        <f t="shared" si="100"/>
        <v>0</v>
      </c>
      <c r="K549" s="197" t="s">
        <v>21</v>
      </c>
      <c r="L549" s="61"/>
      <c r="M549" s="202" t="s">
        <v>21</v>
      </c>
      <c r="N549" s="203" t="s">
        <v>43</v>
      </c>
      <c r="O549" s="42"/>
      <c r="P549" s="204">
        <f t="shared" si="101"/>
        <v>0</v>
      </c>
      <c r="Q549" s="204">
        <v>0</v>
      </c>
      <c r="R549" s="204">
        <f t="shared" si="102"/>
        <v>0</v>
      </c>
      <c r="S549" s="204">
        <v>0</v>
      </c>
      <c r="T549" s="205">
        <f t="shared" si="103"/>
        <v>0</v>
      </c>
      <c r="AR549" s="24" t="s">
        <v>330</v>
      </c>
      <c r="AT549" s="24" t="s">
        <v>253</v>
      </c>
      <c r="AU549" s="24" t="s">
        <v>94</v>
      </c>
      <c r="AY549" s="24" t="s">
        <v>250</v>
      </c>
      <c r="BE549" s="206">
        <f t="shared" si="104"/>
        <v>0</v>
      </c>
      <c r="BF549" s="206">
        <f t="shared" si="105"/>
        <v>0</v>
      </c>
      <c r="BG549" s="206">
        <f t="shared" si="106"/>
        <v>0</v>
      </c>
      <c r="BH549" s="206">
        <f t="shared" si="107"/>
        <v>0</v>
      </c>
      <c r="BI549" s="206">
        <f t="shared" si="108"/>
        <v>0</v>
      </c>
      <c r="BJ549" s="24" t="s">
        <v>94</v>
      </c>
      <c r="BK549" s="206">
        <f t="shared" si="109"/>
        <v>0</v>
      </c>
      <c r="BL549" s="24" t="s">
        <v>330</v>
      </c>
      <c r="BM549" s="24" t="s">
        <v>1438</v>
      </c>
    </row>
    <row r="550" spans="2:65" s="1" customFormat="1" ht="22.5" customHeight="1">
      <c r="B550" s="41"/>
      <c r="C550" s="195" t="s">
        <v>1439</v>
      </c>
      <c r="D550" s="195" t="s">
        <v>253</v>
      </c>
      <c r="E550" s="196" t="s">
        <v>1440</v>
      </c>
      <c r="F550" s="197" t="s">
        <v>1441</v>
      </c>
      <c r="G550" s="198" t="s">
        <v>301</v>
      </c>
      <c r="H550" s="199">
        <v>2</v>
      </c>
      <c r="I550" s="200"/>
      <c r="J550" s="201">
        <f t="shared" si="100"/>
        <v>0</v>
      </c>
      <c r="K550" s="197" t="s">
        <v>21</v>
      </c>
      <c r="L550" s="61"/>
      <c r="M550" s="202" t="s">
        <v>21</v>
      </c>
      <c r="N550" s="203" t="s">
        <v>43</v>
      </c>
      <c r="O550" s="42"/>
      <c r="P550" s="204">
        <f t="shared" si="101"/>
        <v>0</v>
      </c>
      <c r="Q550" s="204">
        <v>0</v>
      </c>
      <c r="R550" s="204">
        <f t="shared" si="102"/>
        <v>0</v>
      </c>
      <c r="S550" s="204">
        <v>0</v>
      </c>
      <c r="T550" s="205">
        <f t="shared" si="103"/>
        <v>0</v>
      </c>
      <c r="AR550" s="24" t="s">
        <v>330</v>
      </c>
      <c r="AT550" s="24" t="s">
        <v>253</v>
      </c>
      <c r="AU550" s="24" t="s">
        <v>94</v>
      </c>
      <c r="AY550" s="24" t="s">
        <v>250</v>
      </c>
      <c r="BE550" s="206">
        <f t="shared" si="104"/>
        <v>0</v>
      </c>
      <c r="BF550" s="206">
        <f t="shared" si="105"/>
        <v>0</v>
      </c>
      <c r="BG550" s="206">
        <f t="shared" si="106"/>
        <v>0</v>
      </c>
      <c r="BH550" s="206">
        <f t="shared" si="107"/>
        <v>0</v>
      </c>
      <c r="BI550" s="206">
        <f t="shared" si="108"/>
        <v>0</v>
      </c>
      <c r="BJ550" s="24" t="s">
        <v>94</v>
      </c>
      <c r="BK550" s="206">
        <f t="shared" si="109"/>
        <v>0</v>
      </c>
      <c r="BL550" s="24" t="s">
        <v>330</v>
      </c>
      <c r="BM550" s="24" t="s">
        <v>1442</v>
      </c>
    </row>
    <row r="551" spans="2:65" s="1" customFormat="1" ht="31.5" customHeight="1">
      <c r="B551" s="41"/>
      <c r="C551" s="195" t="s">
        <v>1443</v>
      </c>
      <c r="D551" s="195" t="s">
        <v>253</v>
      </c>
      <c r="E551" s="196" t="s">
        <v>835</v>
      </c>
      <c r="F551" s="197" t="s">
        <v>836</v>
      </c>
      <c r="G551" s="198" t="s">
        <v>837</v>
      </c>
      <c r="H551" s="199">
        <v>3</v>
      </c>
      <c r="I551" s="200"/>
      <c r="J551" s="201">
        <f t="shared" si="100"/>
        <v>0</v>
      </c>
      <c r="K551" s="197" t="s">
        <v>21</v>
      </c>
      <c r="L551" s="61"/>
      <c r="M551" s="202" t="s">
        <v>21</v>
      </c>
      <c r="N551" s="203" t="s">
        <v>43</v>
      </c>
      <c r="O551" s="42"/>
      <c r="P551" s="204">
        <f t="shared" si="101"/>
        <v>0</v>
      </c>
      <c r="Q551" s="204">
        <v>0</v>
      </c>
      <c r="R551" s="204">
        <f t="shared" si="102"/>
        <v>0</v>
      </c>
      <c r="S551" s="204">
        <v>0</v>
      </c>
      <c r="T551" s="205">
        <f t="shared" si="103"/>
        <v>0</v>
      </c>
      <c r="AR551" s="24" t="s">
        <v>330</v>
      </c>
      <c r="AT551" s="24" t="s">
        <v>253</v>
      </c>
      <c r="AU551" s="24" t="s">
        <v>94</v>
      </c>
      <c r="AY551" s="24" t="s">
        <v>250</v>
      </c>
      <c r="BE551" s="206">
        <f t="shared" si="104"/>
        <v>0</v>
      </c>
      <c r="BF551" s="206">
        <f t="shared" si="105"/>
        <v>0</v>
      </c>
      <c r="BG551" s="206">
        <f t="shared" si="106"/>
        <v>0</v>
      </c>
      <c r="BH551" s="206">
        <f t="shared" si="107"/>
        <v>0</v>
      </c>
      <c r="BI551" s="206">
        <f t="shared" si="108"/>
        <v>0</v>
      </c>
      <c r="BJ551" s="24" t="s">
        <v>94</v>
      </c>
      <c r="BK551" s="206">
        <f t="shared" si="109"/>
        <v>0</v>
      </c>
      <c r="BL551" s="24" t="s">
        <v>330</v>
      </c>
      <c r="BM551" s="24" t="s">
        <v>1444</v>
      </c>
    </row>
    <row r="552" spans="2:65" s="1" customFormat="1" ht="22.5" customHeight="1">
      <c r="B552" s="41"/>
      <c r="C552" s="195" t="s">
        <v>1445</v>
      </c>
      <c r="D552" s="195" t="s">
        <v>253</v>
      </c>
      <c r="E552" s="196" t="s">
        <v>1446</v>
      </c>
      <c r="F552" s="197" t="s">
        <v>1447</v>
      </c>
      <c r="G552" s="198" t="s">
        <v>266</v>
      </c>
      <c r="H552" s="199">
        <v>3.4000000000000002E-2</v>
      </c>
      <c r="I552" s="200"/>
      <c r="J552" s="201">
        <f t="shared" si="100"/>
        <v>0</v>
      </c>
      <c r="K552" s="197" t="s">
        <v>21</v>
      </c>
      <c r="L552" s="61"/>
      <c r="M552" s="202" t="s">
        <v>21</v>
      </c>
      <c r="N552" s="203" t="s">
        <v>43</v>
      </c>
      <c r="O552" s="42"/>
      <c r="P552" s="204">
        <f t="shared" si="101"/>
        <v>0</v>
      </c>
      <c r="Q552" s="204">
        <v>0</v>
      </c>
      <c r="R552" s="204">
        <f t="shared" si="102"/>
        <v>0</v>
      </c>
      <c r="S552" s="204">
        <v>0</v>
      </c>
      <c r="T552" s="205">
        <f t="shared" si="103"/>
        <v>0</v>
      </c>
      <c r="AR552" s="24" t="s">
        <v>330</v>
      </c>
      <c r="AT552" s="24" t="s">
        <v>253</v>
      </c>
      <c r="AU552" s="24" t="s">
        <v>94</v>
      </c>
      <c r="AY552" s="24" t="s">
        <v>250</v>
      </c>
      <c r="BE552" s="206">
        <f t="shared" si="104"/>
        <v>0</v>
      </c>
      <c r="BF552" s="206">
        <f t="shared" si="105"/>
        <v>0</v>
      </c>
      <c r="BG552" s="206">
        <f t="shared" si="106"/>
        <v>0</v>
      </c>
      <c r="BH552" s="206">
        <f t="shared" si="107"/>
        <v>0</v>
      </c>
      <c r="BI552" s="206">
        <f t="shared" si="108"/>
        <v>0</v>
      </c>
      <c r="BJ552" s="24" t="s">
        <v>94</v>
      </c>
      <c r="BK552" s="206">
        <f t="shared" si="109"/>
        <v>0</v>
      </c>
      <c r="BL552" s="24" t="s">
        <v>330</v>
      </c>
      <c r="BM552" s="24" t="s">
        <v>1448</v>
      </c>
    </row>
    <row r="553" spans="2:65" s="10" customFormat="1" ht="29.85" customHeight="1">
      <c r="B553" s="178"/>
      <c r="C553" s="179"/>
      <c r="D553" s="192" t="s">
        <v>70</v>
      </c>
      <c r="E553" s="193" t="s">
        <v>1449</v>
      </c>
      <c r="F553" s="193" t="s">
        <v>1450</v>
      </c>
      <c r="G553" s="179"/>
      <c r="H553" s="179"/>
      <c r="I553" s="182"/>
      <c r="J553" s="194">
        <f>BK553</f>
        <v>0</v>
      </c>
      <c r="K553" s="179"/>
      <c r="L553" s="184"/>
      <c r="M553" s="185"/>
      <c r="N553" s="186"/>
      <c r="O553" s="186"/>
      <c r="P553" s="187">
        <f>SUM(P554:P666)</f>
        <v>0</v>
      </c>
      <c r="Q553" s="186"/>
      <c r="R553" s="187">
        <f>SUM(R554:R666)</f>
        <v>8.7146148600000011</v>
      </c>
      <c r="S553" s="186"/>
      <c r="T553" s="188">
        <f>SUM(T554:T666)</f>
        <v>4.0775680000000003</v>
      </c>
      <c r="AR553" s="189" t="s">
        <v>94</v>
      </c>
      <c r="AT553" s="190" t="s">
        <v>70</v>
      </c>
      <c r="AU553" s="190" t="s">
        <v>79</v>
      </c>
      <c r="AY553" s="189" t="s">
        <v>250</v>
      </c>
      <c r="BK553" s="191">
        <f>SUM(BK554:BK666)</f>
        <v>0</v>
      </c>
    </row>
    <row r="554" spans="2:65" s="1" customFormat="1" ht="22.5" customHeight="1">
      <c r="B554" s="41"/>
      <c r="C554" s="195" t="s">
        <v>1451</v>
      </c>
      <c r="D554" s="195" t="s">
        <v>253</v>
      </c>
      <c r="E554" s="196" t="s">
        <v>1452</v>
      </c>
      <c r="F554" s="197" t="s">
        <v>1453</v>
      </c>
      <c r="G554" s="198" t="s">
        <v>271</v>
      </c>
      <c r="H554" s="199">
        <v>13.38</v>
      </c>
      <c r="I554" s="200"/>
      <c r="J554" s="201">
        <f>ROUND(I554*H554,2)</f>
        <v>0</v>
      </c>
      <c r="K554" s="197" t="s">
        <v>257</v>
      </c>
      <c r="L554" s="61"/>
      <c r="M554" s="202" t="s">
        <v>21</v>
      </c>
      <c r="N554" s="203" t="s">
        <v>43</v>
      </c>
      <c r="O554" s="42"/>
      <c r="P554" s="204">
        <f>O554*H554</f>
        <v>0</v>
      </c>
      <c r="Q554" s="204">
        <v>0</v>
      </c>
      <c r="R554" s="204">
        <f>Q554*H554</f>
        <v>0</v>
      </c>
      <c r="S554" s="204">
        <v>0</v>
      </c>
      <c r="T554" s="205">
        <f>S554*H554</f>
        <v>0</v>
      </c>
      <c r="AR554" s="24" t="s">
        <v>330</v>
      </c>
      <c r="AT554" s="24" t="s">
        <v>253</v>
      </c>
      <c r="AU554" s="24" t="s">
        <v>94</v>
      </c>
      <c r="AY554" s="24" t="s">
        <v>250</v>
      </c>
      <c r="BE554" s="206">
        <f>IF(N554="základní",J554,0)</f>
        <v>0</v>
      </c>
      <c r="BF554" s="206">
        <f>IF(N554="snížená",J554,0)</f>
        <v>0</v>
      </c>
      <c r="BG554" s="206">
        <f>IF(N554="zákl. přenesená",J554,0)</f>
        <v>0</v>
      </c>
      <c r="BH554" s="206">
        <f>IF(N554="sníž. přenesená",J554,0)</f>
        <v>0</v>
      </c>
      <c r="BI554" s="206">
        <f>IF(N554="nulová",J554,0)</f>
        <v>0</v>
      </c>
      <c r="BJ554" s="24" t="s">
        <v>94</v>
      </c>
      <c r="BK554" s="206">
        <f>ROUND(I554*H554,2)</f>
        <v>0</v>
      </c>
      <c r="BL554" s="24" t="s">
        <v>330</v>
      </c>
      <c r="BM554" s="24" t="s">
        <v>1454</v>
      </c>
    </row>
    <row r="555" spans="2:65" s="11" customFormat="1">
      <c r="B555" s="207"/>
      <c r="C555" s="208"/>
      <c r="D555" s="221" t="s">
        <v>260</v>
      </c>
      <c r="E555" s="231" t="s">
        <v>21</v>
      </c>
      <c r="F555" s="232" t="s">
        <v>1455</v>
      </c>
      <c r="G555" s="208"/>
      <c r="H555" s="233">
        <v>13.38</v>
      </c>
      <c r="I555" s="213"/>
      <c r="J555" s="208"/>
      <c r="K555" s="208"/>
      <c r="L555" s="214"/>
      <c r="M555" s="215"/>
      <c r="N555" s="216"/>
      <c r="O555" s="216"/>
      <c r="P555" s="216"/>
      <c r="Q555" s="216"/>
      <c r="R555" s="216"/>
      <c r="S555" s="216"/>
      <c r="T555" s="217"/>
      <c r="AT555" s="218" t="s">
        <v>260</v>
      </c>
      <c r="AU555" s="218" t="s">
        <v>94</v>
      </c>
      <c r="AV555" s="11" t="s">
        <v>94</v>
      </c>
      <c r="AW555" s="11" t="s">
        <v>35</v>
      </c>
      <c r="AX555" s="11" t="s">
        <v>79</v>
      </c>
      <c r="AY555" s="218" t="s">
        <v>250</v>
      </c>
    </row>
    <row r="556" spans="2:65" s="1" customFormat="1" ht="22.5" customHeight="1">
      <c r="B556" s="41"/>
      <c r="C556" s="195" t="s">
        <v>1456</v>
      </c>
      <c r="D556" s="195" t="s">
        <v>253</v>
      </c>
      <c r="E556" s="196" t="s">
        <v>1457</v>
      </c>
      <c r="F556" s="197" t="s">
        <v>1458</v>
      </c>
      <c r="G556" s="198" t="s">
        <v>301</v>
      </c>
      <c r="H556" s="199">
        <v>45</v>
      </c>
      <c r="I556" s="200"/>
      <c r="J556" s="201">
        <f>ROUND(I556*H556,2)</f>
        <v>0</v>
      </c>
      <c r="K556" s="197" t="s">
        <v>257</v>
      </c>
      <c r="L556" s="61"/>
      <c r="M556" s="202" t="s">
        <v>21</v>
      </c>
      <c r="N556" s="203" t="s">
        <v>43</v>
      </c>
      <c r="O556" s="42"/>
      <c r="P556" s="204">
        <f>O556*H556</f>
        <v>0</v>
      </c>
      <c r="Q556" s="204">
        <v>2.6700000000000001E-3</v>
      </c>
      <c r="R556" s="204">
        <f>Q556*H556</f>
        <v>0.12015000000000001</v>
      </c>
      <c r="S556" s="204">
        <v>0</v>
      </c>
      <c r="T556" s="205">
        <f>S556*H556</f>
        <v>0</v>
      </c>
      <c r="AR556" s="24" t="s">
        <v>330</v>
      </c>
      <c r="AT556" s="24" t="s">
        <v>253</v>
      </c>
      <c r="AU556" s="24" t="s">
        <v>94</v>
      </c>
      <c r="AY556" s="24" t="s">
        <v>250</v>
      </c>
      <c r="BE556" s="206">
        <f>IF(N556="základní",J556,0)</f>
        <v>0</v>
      </c>
      <c r="BF556" s="206">
        <f>IF(N556="snížená",J556,0)</f>
        <v>0</v>
      </c>
      <c r="BG556" s="206">
        <f>IF(N556="zákl. přenesená",J556,0)</f>
        <v>0</v>
      </c>
      <c r="BH556" s="206">
        <f>IF(N556="sníž. přenesená",J556,0)</f>
        <v>0</v>
      </c>
      <c r="BI556" s="206">
        <f>IF(N556="nulová",J556,0)</f>
        <v>0</v>
      </c>
      <c r="BJ556" s="24" t="s">
        <v>94</v>
      </c>
      <c r="BK556" s="206">
        <f>ROUND(I556*H556,2)</f>
        <v>0</v>
      </c>
      <c r="BL556" s="24" t="s">
        <v>330</v>
      </c>
      <c r="BM556" s="24" t="s">
        <v>1459</v>
      </c>
    </row>
    <row r="557" spans="2:65" s="1" customFormat="1" ht="22.5" customHeight="1">
      <c r="B557" s="41"/>
      <c r="C557" s="234" t="s">
        <v>1460</v>
      </c>
      <c r="D557" s="234" t="s">
        <v>304</v>
      </c>
      <c r="E557" s="235" t="s">
        <v>1461</v>
      </c>
      <c r="F557" s="236" t="s">
        <v>1462</v>
      </c>
      <c r="G557" s="237" t="s">
        <v>301</v>
      </c>
      <c r="H557" s="238">
        <v>29</v>
      </c>
      <c r="I557" s="239"/>
      <c r="J557" s="240">
        <f>ROUND(I557*H557,2)</f>
        <v>0</v>
      </c>
      <c r="K557" s="236" t="s">
        <v>21</v>
      </c>
      <c r="L557" s="241"/>
      <c r="M557" s="242" t="s">
        <v>21</v>
      </c>
      <c r="N557" s="243" t="s">
        <v>43</v>
      </c>
      <c r="O557" s="42"/>
      <c r="P557" s="204">
        <f>O557*H557</f>
        <v>0</v>
      </c>
      <c r="Q557" s="204">
        <v>0</v>
      </c>
      <c r="R557" s="204">
        <f>Q557*H557</f>
        <v>0</v>
      </c>
      <c r="S557" s="204">
        <v>0</v>
      </c>
      <c r="T557" s="205">
        <f>S557*H557</f>
        <v>0</v>
      </c>
      <c r="AR557" s="24" t="s">
        <v>408</v>
      </c>
      <c r="AT557" s="24" t="s">
        <v>304</v>
      </c>
      <c r="AU557" s="24" t="s">
        <v>94</v>
      </c>
      <c r="AY557" s="24" t="s">
        <v>250</v>
      </c>
      <c r="BE557" s="206">
        <f>IF(N557="základní",J557,0)</f>
        <v>0</v>
      </c>
      <c r="BF557" s="206">
        <f>IF(N557="snížená",J557,0)</f>
        <v>0</v>
      </c>
      <c r="BG557" s="206">
        <f>IF(N557="zákl. přenesená",J557,0)</f>
        <v>0</v>
      </c>
      <c r="BH557" s="206">
        <f>IF(N557="sníž. přenesená",J557,0)</f>
        <v>0</v>
      </c>
      <c r="BI557" s="206">
        <f>IF(N557="nulová",J557,0)</f>
        <v>0</v>
      </c>
      <c r="BJ557" s="24" t="s">
        <v>94</v>
      </c>
      <c r="BK557" s="206">
        <f>ROUND(I557*H557,2)</f>
        <v>0</v>
      </c>
      <c r="BL557" s="24" t="s">
        <v>330</v>
      </c>
      <c r="BM557" s="24" t="s">
        <v>1463</v>
      </c>
    </row>
    <row r="558" spans="2:65" s="11" customFormat="1">
      <c r="B558" s="207"/>
      <c r="C558" s="208"/>
      <c r="D558" s="209" t="s">
        <v>260</v>
      </c>
      <c r="E558" s="210" t="s">
        <v>21</v>
      </c>
      <c r="F558" s="211" t="s">
        <v>1464</v>
      </c>
      <c r="G558" s="208"/>
      <c r="H558" s="212">
        <v>18</v>
      </c>
      <c r="I558" s="213"/>
      <c r="J558" s="208"/>
      <c r="K558" s="208"/>
      <c r="L558" s="214"/>
      <c r="M558" s="215"/>
      <c r="N558" s="216"/>
      <c r="O558" s="216"/>
      <c r="P558" s="216"/>
      <c r="Q558" s="216"/>
      <c r="R558" s="216"/>
      <c r="S558" s="216"/>
      <c r="T558" s="217"/>
      <c r="AT558" s="218" t="s">
        <v>260</v>
      </c>
      <c r="AU558" s="218" t="s">
        <v>94</v>
      </c>
      <c r="AV558" s="11" t="s">
        <v>94</v>
      </c>
      <c r="AW558" s="11" t="s">
        <v>35</v>
      </c>
      <c r="AX558" s="11" t="s">
        <v>71</v>
      </c>
      <c r="AY558" s="218" t="s">
        <v>250</v>
      </c>
    </row>
    <row r="559" spans="2:65" s="11" customFormat="1">
      <c r="B559" s="207"/>
      <c r="C559" s="208"/>
      <c r="D559" s="209" t="s">
        <v>260</v>
      </c>
      <c r="E559" s="210" t="s">
        <v>21</v>
      </c>
      <c r="F559" s="211" t="s">
        <v>1465</v>
      </c>
      <c r="G559" s="208"/>
      <c r="H559" s="212">
        <v>6</v>
      </c>
      <c r="I559" s="213"/>
      <c r="J559" s="208"/>
      <c r="K559" s="208"/>
      <c r="L559" s="214"/>
      <c r="M559" s="215"/>
      <c r="N559" s="216"/>
      <c r="O559" s="216"/>
      <c r="P559" s="216"/>
      <c r="Q559" s="216"/>
      <c r="R559" s="216"/>
      <c r="S559" s="216"/>
      <c r="T559" s="217"/>
      <c r="AT559" s="218" t="s">
        <v>260</v>
      </c>
      <c r="AU559" s="218" t="s">
        <v>94</v>
      </c>
      <c r="AV559" s="11" t="s">
        <v>94</v>
      </c>
      <c r="AW559" s="11" t="s">
        <v>35</v>
      </c>
      <c r="AX559" s="11" t="s">
        <v>71</v>
      </c>
      <c r="AY559" s="218" t="s">
        <v>250</v>
      </c>
    </row>
    <row r="560" spans="2:65" s="11" customFormat="1">
      <c r="B560" s="207"/>
      <c r="C560" s="208"/>
      <c r="D560" s="209" t="s">
        <v>260</v>
      </c>
      <c r="E560" s="210" t="s">
        <v>21</v>
      </c>
      <c r="F560" s="211" t="s">
        <v>1466</v>
      </c>
      <c r="G560" s="208"/>
      <c r="H560" s="212">
        <v>5</v>
      </c>
      <c r="I560" s="213"/>
      <c r="J560" s="208"/>
      <c r="K560" s="208"/>
      <c r="L560" s="214"/>
      <c r="M560" s="215"/>
      <c r="N560" s="216"/>
      <c r="O560" s="216"/>
      <c r="P560" s="216"/>
      <c r="Q560" s="216"/>
      <c r="R560" s="216"/>
      <c r="S560" s="216"/>
      <c r="T560" s="217"/>
      <c r="AT560" s="218" t="s">
        <v>260</v>
      </c>
      <c r="AU560" s="218" t="s">
        <v>94</v>
      </c>
      <c r="AV560" s="11" t="s">
        <v>94</v>
      </c>
      <c r="AW560" s="11" t="s">
        <v>35</v>
      </c>
      <c r="AX560" s="11" t="s">
        <v>71</v>
      </c>
      <c r="AY560" s="218" t="s">
        <v>250</v>
      </c>
    </row>
    <row r="561" spans="2:65" s="12" customFormat="1">
      <c r="B561" s="219"/>
      <c r="C561" s="220"/>
      <c r="D561" s="221" t="s">
        <v>260</v>
      </c>
      <c r="E561" s="222" t="s">
        <v>21</v>
      </c>
      <c r="F561" s="223" t="s">
        <v>263</v>
      </c>
      <c r="G561" s="220"/>
      <c r="H561" s="224">
        <v>29</v>
      </c>
      <c r="I561" s="225"/>
      <c r="J561" s="220"/>
      <c r="K561" s="220"/>
      <c r="L561" s="226"/>
      <c r="M561" s="227"/>
      <c r="N561" s="228"/>
      <c r="O561" s="228"/>
      <c r="P561" s="228"/>
      <c r="Q561" s="228"/>
      <c r="R561" s="228"/>
      <c r="S561" s="228"/>
      <c r="T561" s="229"/>
      <c r="AT561" s="230" t="s">
        <v>260</v>
      </c>
      <c r="AU561" s="230" t="s">
        <v>94</v>
      </c>
      <c r="AV561" s="12" t="s">
        <v>251</v>
      </c>
      <c r="AW561" s="12" t="s">
        <v>35</v>
      </c>
      <c r="AX561" s="12" t="s">
        <v>79</v>
      </c>
      <c r="AY561" s="230" t="s">
        <v>250</v>
      </c>
    </row>
    <row r="562" spans="2:65" s="1" customFormat="1" ht="22.5" customHeight="1">
      <c r="B562" s="41"/>
      <c r="C562" s="234" t="s">
        <v>1467</v>
      </c>
      <c r="D562" s="234" t="s">
        <v>304</v>
      </c>
      <c r="E562" s="235" t="s">
        <v>1468</v>
      </c>
      <c r="F562" s="236" t="s">
        <v>1469</v>
      </c>
      <c r="G562" s="237" t="s">
        <v>301</v>
      </c>
      <c r="H562" s="238">
        <v>16</v>
      </c>
      <c r="I562" s="239"/>
      <c r="J562" s="240">
        <f>ROUND(I562*H562,2)</f>
        <v>0</v>
      </c>
      <c r="K562" s="236" t="s">
        <v>21</v>
      </c>
      <c r="L562" s="241"/>
      <c r="M562" s="242" t="s">
        <v>21</v>
      </c>
      <c r="N562" s="243" t="s">
        <v>43</v>
      </c>
      <c r="O562" s="42"/>
      <c r="P562" s="204">
        <f>O562*H562</f>
        <v>0</v>
      </c>
      <c r="Q562" s="204">
        <v>0</v>
      </c>
      <c r="R562" s="204">
        <f>Q562*H562</f>
        <v>0</v>
      </c>
      <c r="S562" s="204">
        <v>0</v>
      </c>
      <c r="T562" s="205">
        <f>S562*H562</f>
        <v>0</v>
      </c>
      <c r="AR562" s="24" t="s">
        <v>408</v>
      </c>
      <c r="AT562" s="24" t="s">
        <v>304</v>
      </c>
      <c r="AU562" s="24" t="s">
        <v>94</v>
      </c>
      <c r="AY562" s="24" t="s">
        <v>250</v>
      </c>
      <c r="BE562" s="206">
        <f>IF(N562="základní",J562,0)</f>
        <v>0</v>
      </c>
      <c r="BF562" s="206">
        <f>IF(N562="snížená",J562,0)</f>
        <v>0</v>
      </c>
      <c r="BG562" s="206">
        <f>IF(N562="zákl. přenesená",J562,0)</f>
        <v>0</v>
      </c>
      <c r="BH562" s="206">
        <f>IF(N562="sníž. přenesená",J562,0)</f>
        <v>0</v>
      </c>
      <c r="BI562" s="206">
        <f>IF(N562="nulová",J562,0)</f>
        <v>0</v>
      </c>
      <c r="BJ562" s="24" t="s">
        <v>94</v>
      </c>
      <c r="BK562" s="206">
        <f>ROUND(I562*H562,2)</f>
        <v>0</v>
      </c>
      <c r="BL562" s="24" t="s">
        <v>330</v>
      </c>
      <c r="BM562" s="24" t="s">
        <v>1470</v>
      </c>
    </row>
    <row r="563" spans="2:65" s="11" customFormat="1">
      <c r="B563" s="207"/>
      <c r="C563" s="208"/>
      <c r="D563" s="209" t="s">
        <v>260</v>
      </c>
      <c r="E563" s="210" t="s">
        <v>21</v>
      </c>
      <c r="F563" s="211" t="s">
        <v>1471</v>
      </c>
      <c r="G563" s="208"/>
      <c r="H563" s="212">
        <v>12</v>
      </c>
      <c r="I563" s="213"/>
      <c r="J563" s="208"/>
      <c r="K563" s="208"/>
      <c r="L563" s="214"/>
      <c r="M563" s="215"/>
      <c r="N563" s="216"/>
      <c r="O563" s="216"/>
      <c r="P563" s="216"/>
      <c r="Q563" s="216"/>
      <c r="R563" s="216"/>
      <c r="S563" s="216"/>
      <c r="T563" s="217"/>
      <c r="AT563" s="218" t="s">
        <v>260</v>
      </c>
      <c r="AU563" s="218" t="s">
        <v>94</v>
      </c>
      <c r="AV563" s="11" t="s">
        <v>94</v>
      </c>
      <c r="AW563" s="11" t="s">
        <v>35</v>
      </c>
      <c r="AX563" s="11" t="s">
        <v>71</v>
      </c>
      <c r="AY563" s="218" t="s">
        <v>250</v>
      </c>
    </row>
    <row r="564" spans="2:65" s="11" customFormat="1">
      <c r="B564" s="207"/>
      <c r="C564" s="208"/>
      <c r="D564" s="209" t="s">
        <v>260</v>
      </c>
      <c r="E564" s="210" t="s">
        <v>21</v>
      </c>
      <c r="F564" s="211" t="s">
        <v>1472</v>
      </c>
      <c r="G564" s="208"/>
      <c r="H564" s="212">
        <v>4</v>
      </c>
      <c r="I564" s="213"/>
      <c r="J564" s="208"/>
      <c r="K564" s="208"/>
      <c r="L564" s="214"/>
      <c r="M564" s="215"/>
      <c r="N564" s="216"/>
      <c r="O564" s="216"/>
      <c r="P564" s="216"/>
      <c r="Q564" s="216"/>
      <c r="R564" s="216"/>
      <c r="S564" s="216"/>
      <c r="T564" s="217"/>
      <c r="AT564" s="218" t="s">
        <v>260</v>
      </c>
      <c r="AU564" s="218" t="s">
        <v>94</v>
      </c>
      <c r="AV564" s="11" t="s">
        <v>94</v>
      </c>
      <c r="AW564" s="11" t="s">
        <v>35</v>
      </c>
      <c r="AX564" s="11" t="s">
        <v>71</v>
      </c>
      <c r="AY564" s="218" t="s">
        <v>250</v>
      </c>
    </row>
    <row r="565" spans="2:65" s="12" customFormat="1">
      <c r="B565" s="219"/>
      <c r="C565" s="220"/>
      <c r="D565" s="221" t="s">
        <v>260</v>
      </c>
      <c r="E565" s="222" t="s">
        <v>21</v>
      </c>
      <c r="F565" s="223" t="s">
        <v>263</v>
      </c>
      <c r="G565" s="220"/>
      <c r="H565" s="224">
        <v>16</v>
      </c>
      <c r="I565" s="225"/>
      <c r="J565" s="220"/>
      <c r="K565" s="220"/>
      <c r="L565" s="226"/>
      <c r="M565" s="227"/>
      <c r="N565" s="228"/>
      <c r="O565" s="228"/>
      <c r="P565" s="228"/>
      <c r="Q565" s="228"/>
      <c r="R565" s="228"/>
      <c r="S565" s="228"/>
      <c r="T565" s="229"/>
      <c r="AT565" s="230" t="s">
        <v>260</v>
      </c>
      <c r="AU565" s="230" t="s">
        <v>94</v>
      </c>
      <c r="AV565" s="12" t="s">
        <v>251</v>
      </c>
      <c r="AW565" s="12" t="s">
        <v>35</v>
      </c>
      <c r="AX565" s="12" t="s">
        <v>79</v>
      </c>
      <c r="AY565" s="230" t="s">
        <v>250</v>
      </c>
    </row>
    <row r="566" spans="2:65" s="1" customFormat="1" ht="22.5" customHeight="1">
      <c r="B566" s="41"/>
      <c r="C566" s="195" t="s">
        <v>1473</v>
      </c>
      <c r="D566" s="195" t="s">
        <v>253</v>
      </c>
      <c r="E566" s="196" t="s">
        <v>1474</v>
      </c>
      <c r="F566" s="197" t="s">
        <v>1475</v>
      </c>
      <c r="G566" s="198" t="s">
        <v>301</v>
      </c>
      <c r="H566" s="199">
        <v>44</v>
      </c>
      <c r="I566" s="200"/>
      <c r="J566" s="201">
        <f>ROUND(I566*H566,2)</f>
        <v>0</v>
      </c>
      <c r="K566" s="197" t="s">
        <v>257</v>
      </c>
      <c r="L566" s="61"/>
      <c r="M566" s="202" t="s">
        <v>21</v>
      </c>
      <c r="N566" s="203" t="s">
        <v>43</v>
      </c>
      <c r="O566" s="42"/>
      <c r="P566" s="204">
        <f>O566*H566</f>
        <v>0</v>
      </c>
      <c r="Q566" s="204">
        <v>0</v>
      </c>
      <c r="R566" s="204">
        <f>Q566*H566</f>
        <v>0</v>
      </c>
      <c r="S566" s="204">
        <v>0</v>
      </c>
      <c r="T566" s="205">
        <f>S566*H566</f>
        <v>0</v>
      </c>
      <c r="AR566" s="24" t="s">
        <v>330</v>
      </c>
      <c r="AT566" s="24" t="s">
        <v>253</v>
      </c>
      <c r="AU566" s="24" t="s">
        <v>94</v>
      </c>
      <c r="AY566" s="24" t="s">
        <v>250</v>
      </c>
      <c r="BE566" s="206">
        <f>IF(N566="základní",J566,0)</f>
        <v>0</v>
      </c>
      <c r="BF566" s="206">
        <f>IF(N566="snížená",J566,0)</f>
        <v>0</v>
      </c>
      <c r="BG566" s="206">
        <f>IF(N566="zákl. přenesená",J566,0)</f>
        <v>0</v>
      </c>
      <c r="BH566" s="206">
        <f>IF(N566="sníž. přenesená",J566,0)</f>
        <v>0</v>
      </c>
      <c r="BI566" s="206">
        <f>IF(N566="nulová",J566,0)</f>
        <v>0</v>
      </c>
      <c r="BJ566" s="24" t="s">
        <v>94</v>
      </c>
      <c r="BK566" s="206">
        <f>ROUND(I566*H566,2)</f>
        <v>0</v>
      </c>
      <c r="BL566" s="24" t="s">
        <v>330</v>
      </c>
      <c r="BM566" s="24" t="s">
        <v>1476</v>
      </c>
    </row>
    <row r="567" spans="2:65" s="1" customFormat="1" ht="22.5" customHeight="1">
      <c r="B567" s="41"/>
      <c r="C567" s="234" t="s">
        <v>1477</v>
      </c>
      <c r="D567" s="234" t="s">
        <v>304</v>
      </c>
      <c r="E567" s="235" t="s">
        <v>1478</v>
      </c>
      <c r="F567" s="236" t="s">
        <v>1479</v>
      </c>
      <c r="G567" s="237" t="s">
        <v>301</v>
      </c>
      <c r="H567" s="238">
        <v>44</v>
      </c>
      <c r="I567" s="239"/>
      <c r="J567" s="240">
        <f>ROUND(I567*H567,2)</f>
        <v>0</v>
      </c>
      <c r="K567" s="236" t="s">
        <v>21</v>
      </c>
      <c r="L567" s="241"/>
      <c r="M567" s="242" t="s">
        <v>21</v>
      </c>
      <c r="N567" s="243" t="s">
        <v>43</v>
      </c>
      <c r="O567" s="42"/>
      <c r="P567" s="204">
        <f>O567*H567</f>
        <v>0</v>
      </c>
      <c r="Q567" s="204">
        <v>1.03E-2</v>
      </c>
      <c r="R567" s="204">
        <f>Q567*H567</f>
        <v>0.45319999999999999</v>
      </c>
      <c r="S567" s="204">
        <v>0</v>
      </c>
      <c r="T567" s="205">
        <f>S567*H567</f>
        <v>0</v>
      </c>
      <c r="AR567" s="24" t="s">
        <v>408</v>
      </c>
      <c r="AT567" s="24" t="s">
        <v>304</v>
      </c>
      <c r="AU567" s="24" t="s">
        <v>94</v>
      </c>
      <c r="AY567" s="24" t="s">
        <v>250</v>
      </c>
      <c r="BE567" s="206">
        <f>IF(N567="základní",J567,0)</f>
        <v>0</v>
      </c>
      <c r="BF567" s="206">
        <f>IF(N567="snížená",J567,0)</f>
        <v>0</v>
      </c>
      <c r="BG567" s="206">
        <f>IF(N567="zákl. přenesená",J567,0)</f>
        <v>0</v>
      </c>
      <c r="BH567" s="206">
        <f>IF(N567="sníž. přenesená",J567,0)</f>
        <v>0</v>
      </c>
      <c r="BI567" s="206">
        <f>IF(N567="nulová",J567,0)</f>
        <v>0</v>
      </c>
      <c r="BJ567" s="24" t="s">
        <v>94</v>
      </c>
      <c r="BK567" s="206">
        <f>ROUND(I567*H567,2)</f>
        <v>0</v>
      </c>
      <c r="BL567" s="24" t="s">
        <v>330</v>
      </c>
      <c r="BM567" s="24" t="s">
        <v>1480</v>
      </c>
    </row>
    <row r="568" spans="2:65" s="11" customFormat="1">
      <c r="B568" s="207"/>
      <c r="C568" s="208"/>
      <c r="D568" s="209" t="s">
        <v>260</v>
      </c>
      <c r="E568" s="210" t="s">
        <v>21</v>
      </c>
      <c r="F568" s="211" t="s">
        <v>1481</v>
      </c>
      <c r="G568" s="208"/>
      <c r="H568" s="212">
        <v>4</v>
      </c>
      <c r="I568" s="213"/>
      <c r="J568" s="208"/>
      <c r="K568" s="208"/>
      <c r="L568" s="214"/>
      <c r="M568" s="215"/>
      <c r="N568" s="216"/>
      <c r="O568" s="216"/>
      <c r="P568" s="216"/>
      <c r="Q568" s="216"/>
      <c r="R568" s="216"/>
      <c r="S568" s="216"/>
      <c r="T568" s="217"/>
      <c r="AT568" s="218" t="s">
        <v>260</v>
      </c>
      <c r="AU568" s="218" t="s">
        <v>94</v>
      </c>
      <c r="AV568" s="11" t="s">
        <v>94</v>
      </c>
      <c r="AW568" s="11" t="s">
        <v>35</v>
      </c>
      <c r="AX568" s="11" t="s">
        <v>71</v>
      </c>
      <c r="AY568" s="218" t="s">
        <v>250</v>
      </c>
    </row>
    <row r="569" spans="2:65" s="11" customFormat="1">
      <c r="B569" s="207"/>
      <c r="C569" s="208"/>
      <c r="D569" s="209" t="s">
        <v>260</v>
      </c>
      <c r="E569" s="210" t="s">
        <v>21</v>
      </c>
      <c r="F569" s="211" t="s">
        <v>1482</v>
      </c>
      <c r="G569" s="208"/>
      <c r="H569" s="212">
        <v>40</v>
      </c>
      <c r="I569" s="213"/>
      <c r="J569" s="208"/>
      <c r="K569" s="208"/>
      <c r="L569" s="214"/>
      <c r="M569" s="215"/>
      <c r="N569" s="216"/>
      <c r="O569" s="216"/>
      <c r="P569" s="216"/>
      <c r="Q569" s="216"/>
      <c r="R569" s="216"/>
      <c r="S569" s="216"/>
      <c r="T569" s="217"/>
      <c r="AT569" s="218" t="s">
        <v>260</v>
      </c>
      <c r="AU569" s="218" t="s">
        <v>94</v>
      </c>
      <c r="AV569" s="11" t="s">
        <v>94</v>
      </c>
      <c r="AW569" s="11" t="s">
        <v>35</v>
      </c>
      <c r="AX569" s="11" t="s">
        <v>71</v>
      </c>
      <c r="AY569" s="218" t="s">
        <v>250</v>
      </c>
    </row>
    <row r="570" spans="2:65" s="12" customFormat="1">
      <c r="B570" s="219"/>
      <c r="C570" s="220"/>
      <c r="D570" s="221" t="s">
        <v>260</v>
      </c>
      <c r="E570" s="222" t="s">
        <v>21</v>
      </c>
      <c r="F570" s="223" t="s">
        <v>263</v>
      </c>
      <c r="G570" s="220"/>
      <c r="H570" s="224">
        <v>44</v>
      </c>
      <c r="I570" s="225"/>
      <c r="J570" s="220"/>
      <c r="K570" s="220"/>
      <c r="L570" s="226"/>
      <c r="M570" s="227"/>
      <c r="N570" s="228"/>
      <c r="O570" s="228"/>
      <c r="P570" s="228"/>
      <c r="Q570" s="228"/>
      <c r="R570" s="228"/>
      <c r="S570" s="228"/>
      <c r="T570" s="229"/>
      <c r="AT570" s="230" t="s">
        <v>260</v>
      </c>
      <c r="AU570" s="230" t="s">
        <v>94</v>
      </c>
      <c r="AV570" s="12" t="s">
        <v>251</v>
      </c>
      <c r="AW570" s="12" t="s">
        <v>35</v>
      </c>
      <c r="AX570" s="12" t="s">
        <v>79</v>
      </c>
      <c r="AY570" s="230" t="s">
        <v>250</v>
      </c>
    </row>
    <row r="571" spans="2:65" s="1" customFormat="1" ht="22.5" customHeight="1">
      <c r="B571" s="41"/>
      <c r="C571" s="195" t="s">
        <v>1483</v>
      </c>
      <c r="D571" s="195" t="s">
        <v>253</v>
      </c>
      <c r="E571" s="196" t="s">
        <v>1484</v>
      </c>
      <c r="F571" s="197" t="s">
        <v>1485</v>
      </c>
      <c r="G571" s="198" t="s">
        <v>301</v>
      </c>
      <c r="H571" s="199">
        <v>109</v>
      </c>
      <c r="I571" s="200"/>
      <c r="J571" s="201">
        <f>ROUND(I571*H571,2)</f>
        <v>0</v>
      </c>
      <c r="K571" s="197" t="s">
        <v>257</v>
      </c>
      <c r="L571" s="61"/>
      <c r="M571" s="202" t="s">
        <v>21</v>
      </c>
      <c r="N571" s="203" t="s">
        <v>43</v>
      </c>
      <c r="O571" s="42"/>
      <c r="P571" s="204">
        <f>O571*H571</f>
        <v>0</v>
      </c>
      <c r="Q571" s="204">
        <v>0</v>
      </c>
      <c r="R571" s="204">
        <f>Q571*H571</f>
        <v>0</v>
      </c>
      <c r="S571" s="204">
        <v>0</v>
      </c>
      <c r="T571" s="205">
        <f>S571*H571</f>
        <v>0</v>
      </c>
      <c r="AR571" s="24" t="s">
        <v>330</v>
      </c>
      <c r="AT571" s="24" t="s">
        <v>253</v>
      </c>
      <c r="AU571" s="24" t="s">
        <v>94</v>
      </c>
      <c r="AY571" s="24" t="s">
        <v>250</v>
      </c>
      <c r="BE571" s="206">
        <f>IF(N571="základní",J571,0)</f>
        <v>0</v>
      </c>
      <c r="BF571" s="206">
        <f>IF(N571="snížená",J571,0)</f>
        <v>0</v>
      </c>
      <c r="BG571" s="206">
        <f>IF(N571="zákl. přenesená",J571,0)</f>
        <v>0</v>
      </c>
      <c r="BH571" s="206">
        <f>IF(N571="sníž. přenesená",J571,0)</f>
        <v>0</v>
      </c>
      <c r="BI571" s="206">
        <f>IF(N571="nulová",J571,0)</f>
        <v>0</v>
      </c>
      <c r="BJ571" s="24" t="s">
        <v>94</v>
      </c>
      <c r="BK571" s="206">
        <f>ROUND(I571*H571,2)</f>
        <v>0</v>
      </c>
      <c r="BL571" s="24" t="s">
        <v>330</v>
      </c>
      <c r="BM571" s="24" t="s">
        <v>1486</v>
      </c>
    </row>
    <row r="572" spans="2:65" s="11" customFormat="1">
      <c r="B572" s="207"/>
      <c r="C572" s="208"/>
      <c r="D572" s="221" t="s">
        <v>260</v>
      </c>
      <c r="E572" s="231" t="s">
        <v>21</v>
      </c>
      <c r="F572" s="232" t="s">
        <v>1487</v>
      </c>
      <c r="G572" s="208"/>
      <c r="H572" s="233">
        <v>109</v>
      </c>
      <c r="I572" s="213"/>
      <c r="J572" s="208"/>
      <c r="K572" s="208"/>
      <c r="L572" s="214"/>
      <c r="M572" s="215"/>
      <c r="N572" s="216"/>
      <c r="O572" s="216"/>
      <c r="P572" s="216"/>
      <c r="Q572" s="216"/>
      <c r="R572" s="216"/>
      <c r="S572" s="216"/>
      <c r="T572" s="217"/>
      <c r="AT572" s="218" t="s">
        <v>260</v>
      </c>
      <c r="AU572" s="218" t="s">
        <v>94</v>
      </c>
      <c r="AV572" s="11" t="s">
        <v>94</v>
      </c>
      <c r="AW572" s="11" t="s">
        <v>35</v>
      </c>
      <c r="AX572" s="11" t="s">
        <v>79</v>
      </c>
      <c r="AY572" s="218" t="s">
        <v>250</v>
      </c>
    </row>
    <row r="573" spans="2:65" s="1" customFormat="1" ht="22.5" customHeight="1">
      <c r="B573" s="41"/>
      <c r="C573" s="234" t="s">
        <v>1488</v>
      </c>
      <c r="D573" s="234" t="s">
        <v>304</v>
      </c>
      <c r="E573" s="235" t="s">
        <v>1489</v>
      </c>
      <c r="F573" s="236" t="s">
        <v>1490</v>
      </c>
      <c r="G573" s="237" t="s">
        <v>301</v>
      </c>
      <c r="H573" s="238">
        <v>6</v>
      </c>
      <c r="I573" s="239"/>
      <c r="J573" s="240">
        <f>ROUND(I573*H573,2)</f>
        <v>0</v>
      </c>
      <c r="K573" s="236" t="s">
        <v>21</v>
      </c>
      <c r="L573" s="241"/>
      <c r="M573" s="242" t="s">
        <v>21</v>
      </c>
      <c r="N573" s="243" t="s">
        <v>43</v>
      </c>
      <c r="O573" s="42"/>
      <c r="P573" s="204">
        <f>O573*H573</f>
        <v>0</v>
      </c>
      <c r="Q573" s="204">
        <v>1.03E-2</v>
      </c>
      <c r="R573" s="204">
        <f>Q573*H573</f>
        <v>6.1800000000000001E-2</v>
      </c>
      <c r="S573" s="204">
        <v>0</v>
      </c>
      <c r="T573" s="205">
        <f>S573*H573</f>
        <v>0</v>
      </c>
      <c r="AR573" s="24" t="s">
        <v>408</v>
      </c>
      <c r="AT573" s="24" t="s">
        <v>304</v>
      </c>
      <c r="AU573" s="24" t="s">
        <v>94</v>
      </c>
      <c r="AY573" s="24" t="s">
        <v>250</v>
      </c>
      <c r="BE573" s="206">
        <f>IF(N573="základní",J573,0)</f>
        <v>0</v>
      </c>
      <c r="BF573" s="206">
        <f>IF(N573="snížená",J573,0)</f>
        <v>0</v>
      </c>
      <c r="BG573" s="206">
        <f>IF(N573="zákl. přenesená",J573,0)</f>
        <v>0</v>
      </c>
      <c r="BH573" s="206">
        <f>IF(N573="sníž. přenesená",J573,0)</f>
        <v>0</v>
      </c>
      <c r="BI573" s="206">
        <f>IF(N573="nulová",J573,0)</f>
        <v>0</v>
      </c>
      <c r="BJ573" s="24" t="s">
        <v>94</v>
      </c>
      <c r="BK573" s="206">
        <f>ROUND(I573*H573,2)</f>
        <v>0</v>
      </c>
      <c r="BL573" s="24" t="s">
        <v>330</v>
      </c>
      <c r="BM573" s="24" t="s">
        <v>1491</v>
      </c>
    </row>
    <row r="574" spans="2:65" s="11" customFormat="1">
      <c r="B574" s="207"/>
      <c r="C574" s="208"/>
      <c r="D574" s="221" t="s">
        <v>260</v>
      </c>
      <c r="E574" s="231" t="s">
        <v>21</v>
      </c>
      <c r="F574" s="232" t="s">
        <v>1492</v>
      </c>
      <c r="G574" s="208"/>
      <c r="H574" s="233">
        <v>6</v>
      </c>
      <c r="I574" s="213"/>
      <c r="J574" s="208"/>
      <c r="K574" s="208"/>
      <c r="L574" s="214"/>
      <c r="M574" s="215"/>
      <c r="N574" s="216"/>
      <c r="O574" s="216"/>
      <c r="P574" s="216"/>
      <c r="Q574" s="216"/>
      <c r="R574" s="216"/>
      <c r="S574" s="216"/>
      <c r="T574" s="217"/>
      <c r="AT574" s="218" t="s">
        <v>260</v>
      </c>
      <c r="AU574" s="218" t="s">
        <v>94</v>
      </c>
      <c r="AV574" s="11" t="s">
        <v>94</v>
      </c>
      <c r="AW574" s="11" t="s">
        <v>35</v>
      </c>
      <c r="AX574" s="11" t="s">
        <v>79</v>
      </c>
      <c r="AY574" s="218" t="s">
        <v>250</v>
      </c>
    </row>
    <row r="575" spans="2:65" s="1" customFormat="1" ht="22.5" customHeight="1">
      <c r="B575" s="41"/>
      <c r="C575" s="234" t="s">
        <v>1493</v>
      </c>
      <c r="D575" s="234" t="s">
        <v>304</v>
      </c>
      <c r="E575" s="235" t="s">
        <v>1494</v>
      </c>
      <c r="F575" s="236" t="s">
        <v>1495</v>
      </c>
      <c r="G575" s="237" t="s">
        <v>301</v>
      </c>
      <c r="H575" s="238">
        <v>9</v>
      </c>
      <c r="I575" s="239"/>
      <c r="J575" s="240">
        <f>ROUND(I575*H575,2)</f>
        <v>0</v>
      </c>
      <c r="K575" s="236" t="s">
        <v>21</v>
      </c>
      <c r="L575" s="241"/>
      <c r="M575" s="242" t="s">
        <v>21</v>
      </c>
      <c r="N575" s="243" t="s">
        <v>43</v>
      </c>
      <c r="O575" s="42"/>
      <c r="P575" s="204">
        <f>O575*H575</f>
        <v>0</v>
      </c>
      <c r="Q575" s="204">
        <v>1.03E-2</v>
      </c>
      <c r="R575" s="204">
        <f>Q575*H575</f>
        <v>9.2700000000000005E-2</v>
      </c>
      <c r="S575" s="204">
        <v>0</v>
      </c>
      <c r="T575" s="205">
        <f>S575*H575</f>
        <v>0</v>
      </c>
      <c r="AR575" s="24" t="s">
        <v>408</v>
      </c>
      <c r="AT575" s="24" t="s">
        <v>304</v>
      </c>
      <c r="AU575" s="24" t="s">
        <v>94</v>
      </c>
      <c r="AY575" s="24" t="s">
        <v>250</v>
      </c>
      <c r="BE575" s="206">
        <f>IF(N575="základní",J575,0)</f>
        <v>0</v>
      </c>
      <c r="BF575" s="206">
        <f>IF(N575="snížená",J575,0)</f>
        <v>0</v>
      </c>
      <c r="BG575" s="206">
        <f>IF(N575="zákl. přenesená",J575,0)</f>
        <v>0</v>
      </c>
      <c r="BH575" s="206">
        <f>IF(N575="sníž. přenesená",J575,0)</f>
        <v>0</v>
      </c>
      <c r="BI575" s="206">
        <f>IF(N575="nulová",J575,0)</f>
        <v>0</v>
      </c>
      <c r="BJ575" s="24" t="s">
        <v>94</v>
      </c>
      <c r="BK575" s="206">
        <f>ROUND(I575*H575,2)</f>
        <v>0</v>
      </c>
      <c r="BL575" s="24" t="s">
        <v>330</v>
      </c>
      <c r="BM575" s="24" t="s">
        <v>1496</v>
      </c>
    </row>
    <row r="576" spans="2:65" s="11" customFormat="1">
      <c r="B576" s="207"/>
      <c r="C576" s="208"/>
      <c r="D576" s="209" t="s">
        <v>260</v>
      </c>
      <c r="E576" s="210" t="s">
        <v>21</v>
      </c>
      <c r="F576" s="211" t="s">
        <v>1492</v>
      </c>
      <c r="G576" s="208"/>
      <c r="H576" s="212">
        <v>6</v>
      </c>
      <c r="I576" s="213"/>
      <c r="J576" s="208"/>
      <c r="K576" s="208"/>
      <c r="L576" s="214"/>
      <c r="M576" s="215"/>
      <c r="N576" s="216"/>
      <c r="O576" s="216"/>
      <c r="P576" s="216"/>
      <c r="Q576" s="216"/>
      <c r="R576" s="216"/>
      <c r="S576" s="216"/>
      <c r="T576" s="217"/>
      <c r="AT576" s="218" t="s">
        <v>260</v>
      </c>
      <c r="AU576" s="218" t="s">
        <v>94</v>
      </c>
      <c r="AV576" s="11" t="s">
        <v>94</v>
      </c>
      <c r="AW576" s="11" t="s">
        <v>35</v>
      </c>
      <c r="AX576" s="11" t="s">
        <v>71</v>
      </c>
      <c r="AY576" s="218" t="s">
        <v>250</v>
      </c>
    </row>
    <row r="577" spans="2:65" s="11" customFormat="1">
      <c r="B577" s="207"/>
      <c r="C577" s="208"/>
      <c r="D577" s="209" t="s">
        <v>260</v>
      </c>
      <c r="E577" s="210" t="s">
        <v>21</v>
      </c>
      <c r="F577" s="211" t="s">
        <v>1497</v>
      </c>
      <c r="G577" s="208"/>
      <c r="H577" s="212">
        <v>1</v>
      </c>
      <c r="I577" s="213"/>
      <c r="J577" s="208"/>
      <c r="K577" s="208"/>
      <c r="L577" s="214"/>
      <c r="M577" s="215"/>
      <c r="N577" s="216"/>
      <c r="O577" s="216"/>
      <c r="P577" s="216"/>
      <c r="Q577" s="216"/>
      <c r="R577" s="216"/>
      <c r="S577" s="216"/>
      <c r="T577" s="217"/>
      <c r="AT577" s="218" t="s">
        <v>260</v>
      </c>
      <c r="AU577" s="218" t="s">
        <v>94</v>
      </c>
      <c r="AV577" s="11" t="s">
        <v>94</v>
      </c>
      <c r="AW577" s="11" t="s">
        <v>35</v>
      </c>
      <c r="AX577" s="11" t="s">
        <v>71</v>
      </c>
      <c r="AY577" s="218" t="s">
        <v>250</v>
      </c>
    </row>
    <row r="578" spans="2:65" s="11" customFormat="1">
      <c r="B578" s="207"/>
      <c r="C578" s="208"/>
      <c r="D578" s="209" t="s">
        <v>260</v>
      </c>
      <c r="E578" s="210" t="s">
        <v>21</v>
      </c>
      <c r="F578" s="211" t="s">
        <v>1498</v>
      </c>
      <c r="G578" s="208"/>
      <c r="H578" s="212">
        <v>2</v>
      </c>
      <c r="I578" s="213"/>
      <c r="J578" s="208"/>
      <c r="K578" s="208"/>
      <c r="L578" s="214"/>
      <c r="M578" s="215"/>
      <c r="N578" s="216"/>
      <c r="O578" s="216"/>
      <c r="P578" s="216"/>
      <c r="Q578" s="216"/>
      <c r="R578" s="216"/>
      <c r="S578" s="216"/>
      <c r="T578" s="217"/>
      <c r="AT578" s="218" t="s">
        <v>260</v>
      </c>
      <c r="AU578" s="218" t="s">
        <v>94</v>
      </c>
      <c r="AV578" s="11" t="s">
        <v>94</v>
      </c>
      <c r="AW578" s="11" t="s">
        <v>35</v>
      </c>
      <c r="AX578" s="11" t="s">
        <v>71</v>
      </c>
      <c r="AY578" s="218" t="s">
        <v>250</v>
      </c>
    </row>
    <row r="579" spans="2:65" s="12" customFormat="1">
      <c r="B579" s="219"/>
      <c r="C579" s="220"/>
      <c r="D579" s="221" t="s">
        <v>260</v>
      </c>
      <c r="E579" s="222" t="s">
        <v>21</v>
      </c>
      <c r="F579" s="223" t="s">
        <v>263</v>
      </c>
      <c r="G579" s="220"/>
      <c r="H579" s="224">
        <v>9</v>
      </c>
      <c r="I579" s="225"/>
      <c r="J579" s="220"/>
      <c r="K579" s="220"/>
      <c r="L579" s="226"/>
      <c r="M579" s="227"/>
      <c r="N579" s="228"/>
      <c r="O579" s="228"/>
      <c r="P579" s="228"/>
      <c r="Q579" s="228"/>
      <c r="R579" s="228"/>
      <c r="S579" s="228"/>
      <c r="T579" s="229"/>
      <c r="AT579" s="230" t="s">
        <v>260</v>
      </c>
      <c r="AU579" s="230" t="s">
        <v>94</v>
      </c>
      <c r="AV579" s="12" t="s">
        <v>251</v>
      </c>
      <c r="AW579" s="12" t="s">
        <v>35</v>
      </c>
      <c r="AX579" s="12" t="s">
        <v>79</v>
      </c>
      <c r="AY579" s="230" t="s">
        <v>250</v>
      </c>
    </row>
    <row r="580" spans="2:65" s="1" customFormat="1" ht="22.5" customHeight="1">
      <c r="B580" s="41"/>
      <c r="C580" s="234" t="s">
        <v>1499</v>
      </c>
      <c r="D580" s="234" t="s">
        <v>304</v>
      </c>
      <c r="E580" s="235" t="s">
        <v>1500</v>
      </c>
      <c r="F580" s="236" t="s">
        <v>1501</v>
      </c>
      <c r="G580" s="237" t="s">
        <v>301</v>
      </c>
      <c r="H580" s="238">
        <v>71</v>
      </c>
      <c r="I580" s="239"/>
      <c r="J580" s="240">
        <f>ROUND(I580*H580,2)</f>
        <v>0</v>
      </c>
      <c r="K580" s="236" t="s">
        <v>21</v>
      </c>
      <c r="L580" s="241"/>
      <c r="M580" s="242" t="s">
        <v>21</v>
      </c>
      <c r="N580" s="243" t="s">
        <v>43</v>
      </c>
      <c r="O580" s="42"/>
      <c r="P580" s="204">
        <f>O580*H580</f>
        <v>0</v>
      </c>
      <c r="Q580" s="204">
        <v>1.03E-2</v>
      </c>
      <c r="R580" s="204">
        <f>Q580*H580</f>
        <v>0.73130000000000006</v>
      </c>
      <c r="S580" s="204">
        <v>0</v>
      </c>
      <c r="T580" s="205">
        <f>S580*H580</f>
        <v>0</v>
      </c>
      <c r="AR580" s="24" t="s">
        <v>408</v>
      </c>
      <c r="AT580" s="24" t="s">
        <v>304</v>
      </c>
      <c r="AU580" s="24" t="s">
        <v>94</v>
      </c>
      <c r="AY580" s="24" t="s">
        <v>250</v>
      </c>
      <c r="BE580" s="206">
        <f>IF(N580="základní",J580,0)</f>
        <v>0</v>
      </c>
      <c r="BF580" s="206">
        <f>IF(N580="snížená",J580,0)</f>
        <v>0</v>
      </c>
      <c r="BG580" s="206">
        <f>IF(N580="zákl. přenesená",J580,0)</f>
        <v>0</v>
      </c>
      <c r="BH580" s="206">
        <f>IF(N580="sníž. přenesená",J580,0)</f>
        <v>0</v>
      </c>
      <c r="BI580" s="206">
        <f>IF(N580="nulová",J580,0)</f>
        <v>0</v>
      </c>
      <c r="BJ580" s="24" t="s">
        <v>94</v>
      </c>
      <c r="BK580" s="206">
        <f>ROUND(I580*H580,2)</f>
        <v>0</v>
      </c>
      <c r="BL580" s="24" t="s">
        <v>330</v>
      </c>
      <c r="BM580" s="24" t="s">
        <v>1502</v>
      </c>
    </row>
    <row r="581" spans="2:65" s="11" customFormat="1">
      <c r="B581" s="207"/>
      <c r="C581" s="208"/>
      <c r="D581" s="209" t="s">
        <v>260</v>
      </c>
      <c r="E581" s="210" t="s">
        <v>21</v>
      </c>
      <c r="F581" s="211" t="s">
        <v>1503</v>
      </c>
      <c r="G581" s="208"/>
      <c r="H581" s="212">
        <v>18</v>
      </c>
      <c r="I581" s="213"/>
      <c r="J581" s="208"/>
      <c r="K581" s="208"/>
      <c r="L581" s="214"/>
      <c r="M581" s="215"/>
      <c r="N581" s="216"/>
      <c r="O581" s="216"/>
      <c r="P581" s="216"/>
      <c r="Q581" s="216"/>
      <c r="R581" s="216"/>
      <c r="S581" s="216"/>
      <c r="T581" s="217"/>
      <c r="AT581" s="218" t="s">
        <v>260</v>
      </c>
      <c r="AU581" s="218" t="s">
        <v>94</v>
      </c>
      <c r="AV581" s="11" t="s">
        <v>94</v>
      </c>
      <c r="AW581" s="11" t="s">
        <v>35</v>
      </c>
      <c r="AX581" s="11" t="s">
        <v>71</v>
      </c>
      <c r="AY581" s="218" t="s">
        <v>250</v>
      </c>
    </row>
    <row r="582" spans="2:65" s="11" customFormat="1">
      <c r="B582" s="207"/>
      <c r="C582" s="208"/>
      <c r="D582" s="209" t="s">
        <v>260</v>
      </c>
      <c r="E582" s="210" t="s">
        <v>21</v>
      </c>
      <c r="F582" s="211" t="s">
        <v>1504</v>
      </c>
      <c r="G582" s="208"/>
      <c r="H582" s="212">
        <v>6</v>
      </c>
      <c r="I582" s="213"/>
      <c r="J582" s="208"/>
      <c r="K582" s="208"/>
      <c r="L582" s="214"/>
      <c r="M582" s="215"/>
      <c r="N582" s="216"/>
      <c r="O582" s="216"/>
      <c r="P582" s="216"/>
      <c r="Q582" s="216"/>
      <c r="R582" s="216"/>
      <c r="S582" s="216"/>
      <c r="T582" s="217"/>
      <c r="AT582" s="218" t="s">
        <v>260</v>
      </c>
      <c r="AU582" s="218" t="s">
        <v>94</v>
      </c>
      <c r="AV582" s="11" t="s">
        <v>94</v>
      </c>
      <c r="AW582" s="11" t="s">
        <v>35</v>
      </c>
      <c r="AX582" s="11" t="s">
        <v>71</v>
      </c>
      <c r="AY582" s="218" t="s">
        <v>250</v>
      </c>
    </row>
    <row r="583" spans="2:65" s="11" customFormat="1">
      <c r="B583" s="207"/>
      <c r="C583" s="208"/>
      <c r="D583" s="209" t="s">
        <v>260</v>
      </c>
      <c r="E583" s="210" t="s">
        <v>21</v>
      </c>
      <c r="F583" s="211" t="s">
        <v>1505</v>
      </c>
      <c r="G583" s="208"/>
      <c r="H583" s="212">
        <v>5</v>
      </c>
      <c r="I583" s="213"/>
      <c r="J583" s="208"/>
      <c r="K583" s="208"/>
      <c r="L583" s="214"/>
      <c r="M583" s="215"/>
      <c r="N583" s="216"/>
      <c r="O583" s="216"/>
      <c r="P583" s="216"/>
      <c r="Q583" s="216"/>
      <c r="R583" s="216"/>
      <c r="S583" s="216"/>
      <c r="T583" s="217"/>
      <c r="AT583" s="218" t="s">
        <v>260</v>
      </c>
      <c r="AU583" s="218" t="s">
        <v>94</v>
      </c>
      <c r="AV583" s="11" t="s">
        <v>94</v>
      </c>
      <c r="AW583" s="11" t="s">
        <v>35</v>
      </c>
      <c r="AX583" s="11" t="s">
        <v>71</v>
      </c>
      <c r="AY583" s="218" t="s">
        <v>250</v>
      </c>
    </row>
    <row r="584" spans="2:65" s="11" customFormat="1">
      <c r="B584" s="207"/>
      <c r="C584" s="208"/>
      <c r="D584" s="209" t="s">
        <v>260</v>
      </c>
      <c r="E584" s="210" t="s">
        <v>21</v>
      </c>
      <c r="F584" s="211" t="s">
        <v>1506</v>
      </c>
      <c r="G584" s="208"/>
      <c r="H584" s="212">
        <v>30</v>
      </c>
      <c r="I584" s="213"/>
      <c r="J584" s="208"/>
      <c r="K584" s="208"/>
      <c r="L584" s="214"/>
      <c r="M584" s="215"/>
      <c r="N584" s="216"/>
      <c r="O584" s="216"/>
      <c r="P584" s="216"/>
      <c r="Q584" s="216"/>
      <c r="R584" s="216"/>
      <c r="S584" s="216"/>
      <c r="T584" s="217"/>
      <c r="AT584" s="218" t="s">
        <v>260</v>
      </c>
      <c r="AU584" s="218" t="s">
        <v>94</v>
      </c>
      <c r="AV584" s="11" t="s">
        <v>94</v>
      </c>
      <c r="AW584" s="11" t="s">
        <v>35</v>
      </c>
      <c r="AX584" s="11" t="s">
        <v>71</v>
      </c>
      <c r="AY584" s="218" t="s">
        <v>250</v>
      </c>
    </row>
    <row r="585" spans="2:65" s="11" customFormat="1">
      <c r="B585" s="207"/>
      <c r="C585" s="208"/>
      <c r="D585" s="209" t="s">
        <v>260</v>
      </c>
      <c r="E585" s="210" t="s">
        <v>21</v>
      </c>
      <c r="F585" s="211" t="s">
        <v>1498</v>
      </c>
      <c r="G585" s="208"/>
      <c r="H585" s="212">
        <v>2</v>
      </c>
      <c r="I585" s="213"/>
      <c r="J585" s="208"/>
      <c r="K585" s="208"/>
      <c r="L585" s="214"/>
      <c r="M585" s="215"/>
      <c r="N585" s="216"/>
      <c r="O585" s="216"/>
      <c r="P585" s="216"/>
      <c r="Q585" s="216"/>
      <c r="R585" s="216"/>
      <c r="S585" s="216"/>
      <c r="T585" s="217"/>
      <c r="AT585" s="218" t="s">
        <v>260</v>
      </c>
      <c r="AU585" s="218" t="s">
        <v>94</v>
      </c>
      <c r="AV585" s="11" t="s">
        <v>94</v>
      </c>
      <c r="AW585" s="11" t="s">
        <v>35</v>
      </c>
      <c r="AX585" s="11" t="s">
        <v>71</v>
      </c>
      <c r="AY585" s="218" t="s">
        <v>250</v>
      </c>
    </row>
    <row r="586" spans="2:65" s="11" customFormat="1">
      <c r="B586" s="207"/>
      <c r="C586" s="208"/>
      <c r="D586" s="209" t="s">
        <v>260</v>
      </c>
      <c r="E586" s="210" t="s">
        <v>21</v>
      </c>
      <c r="F586" s="211" t="s">
        <v>1507</v>
      </c>
      <c r="G586" s="208"/>
      <c r="H586" s="212">
        <v>10</v>
      </c>
      <c r="I586" s="213"/>
      <c r="J586" s="208"/>
      <c r="K586" s="208"/>
      <c r="L586" s="214"/>
      <c r="M586" s="215"/>
      <c r="N586" s="216"/>
      <c r="O586" s="216"/>
      <c r="P586" s="216"/>
      <c r="Q586" s="216"/>
      <c r="R586" s="216"/>
      <c r="S586" s="216"/>
      <c r="T586" s="217"/>
      <c r="AT586" s="218" t="s">
        <v>260</v>
      </c>
      <c r="AU586" s="218" t="s">
        <v>94</v>
      </c>
      <c r="AV586" s="11" t="s">
        <v>94</v>
      </c>
      <c r="AW586" s="11" t="s">
        <v>35</v>
      </c>
      <c r="AX586" s="11" t="s">
        <v>71</v>
      </c>
      <c r="AY586" s="218" t="s">
        <v>250</v>
      </c>
    </row>
    <row r="587" spans="2:65" s="12" customFormat="1">
      <c r="B587" s="219"/>
      <c r="C587" s="220"/>
      <c r="D587" s="221" t="s">
        <v>260</v>
      </c>
      <c r="E587" s="222" t="s">
        <v>21</v>
      </c>
      <c r="F587" s="223" t="s">
        <v>263</v>
      </c>
      <c r="G587" s="220"/>
      <c r="H587" s="224">
        <v>71</v>
      </c>
      <c r="I587" s="225"/>
      <c r="J587" s="220"/>
      <c r="K587" s="220"/>
      <c r="L587" s="226"/>
      <c r="M587" s="227"/>
      <c r="N587" s="228"/>
      <c r="O587" s="228"/>
      <c r="P587" s="228"/>
      <c r="Q587" s="228"/>
      <c r="R587" s="228"/>
      <c r="S587" s="228"/>
      <c r="T587" s="229"/>
      <c r="AT587" s="230" t="s">
        <v>260</v>
      </c>
      <c r="AU587" s="230" t="s">
        <v>94</v>
      </c>
      <c r="AV587" s="12" t="s">
        <v>251</v>
      </c>
      <c r="AW587" s="12" t="s">
        <v>35</v>
      </c>
      <c r="AX587" s="12" t="s">
        <v>79</v>
      </c>
      <c r="AY587" s="230" t="s">
        <v>250</v>
      </c>
    </row>
    <row r="588" spans="2:65" s="1" customFormat="1" ht="22.5" customHeight="1">
      <c r="B588" s="41"/>
      <c r="C588" s="234" t="s">
        <v>1508</v>
      </c>
      <c r="D588" s="234" t="s">
        <v>304</v>
      </c>
      <c r="E588" s="235" t="s">
        <v>1509</v>
      </c>
      <c r="F588" s="236" t="s">
        <v>1510</v>
      </c>
      <c r="G588" s="237" t="s">
        <v>301</v>
      </c>
      <c r="H588" s="238">
        <v>23</v>
      </c>
      <c r="I588" s="239"/>
      <c r="J588" s="240">
        <f>ROUND(I588*H588,2)</f>
        <v>0</v>
      </c>
      <c r="K588" s="236" t="s">
        <v>21</v>
      </c>
      <c r="L588" s="241"/>
      <c r="M588" s="242" t="s">
        <v>21</v>
      </c>
      <c r="N588" s="243" t="s">
        <v>43</v>
      </c>
      <c r="O588" s="42"/>
      <c r="P588" s="204">
        <f>O588*H588</f>
        <v>0</v>
      </c>
      <c r="Q588" s="204">
        <v>1.03E-2</v>
      </c>
      <c r="R588" s="204">
        <f>Q588*H588</f>
        <v>0.2369</v>
      </c>
      <c r="S588" s="204">
        <v>0</v>
      </c>
      <c r="T588" s="205">
        <f>S588*H588</f>
        <v>0</v>
      </c>
      <c r="AR588" s="24" t="s">
        <v>408</v>
      </c>
      <c r="AT588" s="24" t="s">
        <v>304</v>
      </c>
      <c r="AU588" s="24" t="s">
        <v>94</v>
      </c>
      <c r="AY588" s="24" t="s">
        <v>250</v>
      </c>
      <c r="BE588" s="206">
        <f>IF(N588="základní",J588,0)</f>
        <v>0</v>
      </c>
      <c r="BF588" s="206">
        <f>IF(N588="snížená",J588,0)</f>
        <v>0</v>
      </c>
      <c r="BG588" s="206">
        <f>IF(N588="zákl. přenesená",J588,0)</f>
        <v>0</v>
      </c>
      <c r="BH588" s="206">
        <f>IF(N588="sníž. přenesená",J588,0)</f>
        <v>0</v>
      </c>
      <c r="BI588" s="206">
        <f>IF(N588="nulová",J588,0)</f>
        <v>0</v>
      </c>
      <c r="BJ588" s="24" t="s">
        <v>94</v>
      </c>
      <c r="BK588" s="206">
        <f>ROUND(I588*H588,2)</f>
        <v>0</v>
      </c>
      <c r="BL588" s="24" t="s">
        <v>330</v>
      </c>
      <c r="BM588" s="24" t="s">
        <v>1511</v>
      </c>
    </row>
    <row r="589" spans="2:65" s="11" customFormat="1">
      <c r="B589" s="207"/>
      <c r="C589" s="208"/>
      <c r="D589" s="209" t="s">
        <v>260</v>
      </c>
      <c r="E589" s="210" t="s">
        <v>21</v>
      </c>
      <c r="F589" s="211" t="s">
        <v>1512</v>
      </c>
      <c r="G589" s="208"/>
      <c r="H589" s="212">
        <v>3</v>
      </c>
      <c r="I589" s="213"/>
      <c r="J589" s="208"/>
      <c r="K589" s="208"/>
      <c r="L589" s="214"/>
      <c r="M589" s="215"/>
      <c r="N589" s="216"/>
      <c r="O589" s="216"/>
      <c r="P589" s="216"/>
      <c r="Q589" s="216"/>
      <c r="R589" s="216"/>
      <c r="S589" s="216"/>
      <c r="T589" s="217"/>
      <c r="AT589" s="218" t="s">
        <v>260</v>
      </c>
      <c r="AU589" s="218" t="s">
        <v>94</v>
      </c>
      <c r="AV589" s="11" t="s">
        <v>94</v>
      </c>
      <c r="AW589" s="11" t="s">
        <v>35</v>
      </c>
      <c r="AX589" s="11" t="s">
        <v>71</v>
      </c>
      <c r="AY589" s="218" t="s">
        <v>250</v>
      </c>
    </row>
    <row r="590" spans="2:65" s="11" customFormat="1">
      <c r="B590" s="207"/>
      <c r="C590" s="208"/>
      <c r="D590" s="209" t="s">
        <v>260</v>
      </c>
      <c r="E590" s="210" t="s">
        <v>21</v>
      </c>
      <c r="F590" s="211" t="s">
        <v>1513</v>
      </c>
      <c r="G590" s="208"/>
      <c r="H590" s="212">
        <v>2</v>
      </c>
      <c r="I590" s="213"/>
      <c r="J590" s="208"/>
      <c r="K590" s="208"/>
      <c r="L590" s="214"/>
      <c r="M590" s="215"/>
      <c r="N590" s="216"/>
      <c r="O590" s="216"/>
      <c r="P590" s="216"/>
      <c r="Q590" s="216"/>
      <c r="R590" s="216"/>
      <c r="S590" s="216"/>
      <c r="T590" s="217"/>
      <c r="AT590" s="218" t="s">
        <v>260</v>
      </c>
      <c r="AU590" s="218" t="s">
        <v>94</v>
      </c>
      <c r="AV590" s="11" t="s">
        <v>94</v>
      </c>
      <c r="AW590" s="11" t="s">
        <v>35</v>
      </c>
      <c r="AX590" s="11" t="s">
        <v>71</v>
      </c>
      <c r="AY590" s="218" t="s">
        <v>250</v>
      </c>
    </row>
    <row r="591" spans="2:65" s="11" customFormat="1">
      <c r="B591" s="207"/>
      <c r="C591" s="208"/>
      <c r="D591" s="209" t="s">
        <v>260</v>
      </c>
      <c r="E591" s="210" t="s">
        <v>21</v>
      </c>
      <c r="F591" s="211" t="s">
        <v>1514</v>
      </c>
      <c r="G591" s="208"/>
      <c r="H591" s="212">
        <v>1</v>
      </c>
      <c r="I591" s="213"/>
      <c r="J591" s="208"/>
      <c r="K591" s="208"/>
      <c r="L591" s="214"/>
      <c r="M591" s="215"/>
      <c r="N591" s="216"/>
      <c r="O591" s="216"/>
      <c r="P591" s="216"/>
      <c r="Q591" s="216"/>
      <c r="R591" s="216"/>
      <c r="S591" s="216"/>
      <c r="T591" s="217"/>
      <c r="AT591" s="218" t="s">
        <v>260</v>
      </c>
      <c r="AU591" s="218" t="s">
        <v>94</v>
      </c>
      <c r="AV591" s="11" t="s">
        <v>94</v>
      </c>
      <c r="AW591" s="11" t="s">
        <v>35</v>
      </c>
      <c r="AX591" s="11" t="s">
        <v>71</v>
      </c>
      <c r="AY591" s="218" t="s">
        <v>250</v>
      </c>
    </row>
    <row r="592" spans="2:65" s="11" customFormat="1">
      <c r="B592" s="207"/>
      <c r="C592" s="208"/>
      <c r="D592" s="209" t="s">
        <v>260</v>
      </c>
      <c r="E592" s="210" t="s">
        <v>21</v>
      </c>
      <c r="F592" s="211" t="s">
        <v>1515</v>
      </c>
      <c r="G592" s="208"/>
      <c r="H592" s="212">
        <v>15</v>
      </c>
      <c r="I592" s="213"/>
      <c r="J592" s="208"/>
      <c r="K592" s="208"/>
      <c r="L592" s="214"/>
      <c r="M592" s="215"/>
      <c r="N592" s="216"/>
      <c r="O592" s="216"/>
      <c r="P592" s="216"/>
      <c r="Q592" s="216"/>
      <c r="R592" s="216"/>
      <c r="S592" s="216"/>
      <c r="T592" s="217"/>
      <c r="AT592" s="218" t="s">
        <v>260</v>
      </c>
      <c r="AU592" s="218" t="s">
        <v>94</v>
      </c>
      <c r="AV592" s="11" t="s">
        <v>94</v>
      </c>
      <c r="AW592" s="11" t="s">
        <v>35</v>
      </c>
      <c r="AX592" s="11" t="s">
        <v>71</v>
      </c>
      <c r="AY592" s="218" t="s">
        <v>250</v>
      </c>
    </row>
    <row r="593" spans="2:65" s="11" customFormat="1">
      <c r="B593" s="207"/>
      <c r="C593" s="208"/>
      <c r="D593" s="209" t="s">
        <v>260</v>
      </c>
      <c r="E593" s="210" t="s">
        <v>21</v>
      </c>
      <c r="F593" s="211" t="s">
        <v>1516</v>
      </c>
      <c r="G593" s="208"/>
      <c r="H593" s="212">
        <v>2</v>
      </c>
      <c r="I593" s="213"/>
      <c r="J593" s="208"/>
      <c r="K593" s="208"/>
      <c r="L593" s="214"/>
      <c r="M593" s="215"/>
      <c r="N593" s="216"/>
      <c r="O593" s="216"/>
      <c r="P593" s="216"/>
      <c r="Q593" s="216"/>
      <c r="R593" s="216"/>
      <c r="S593" s="216"/>
      <c r="T593" s="217"/>
      <c r="AT593" s="218" t="s">
        <v>260</v>
      </c>
      <c r="AU593" s="218" t="s">
        <v>94</v>
      </c>
      <c r="AV593" s="11" t="s">
        <v>94</v>
      </c>
      <c r="AW593" s="11" t="s">
        <v>35</v>
      </c>
      <c r="AX593" s="11" t="s">
        <v>71</v>
      </c>
      <c r="AY593" s="218" t="s">
        <v>250</v>
      </c>
    </row>
    <row r="594" spans="2:65" s="12" customFormat="1">
      <c r="B594" s="219"/>
      <c r="C594" s="220"/>
      <c r="D594" s="221" t="s">
        <v>260</v>
      </c>
      <c r="E594" s="222" t="s">
        <v>21</v>
      </c>
      <c r="F594" s="223" t="s">
        <v>263</v>
      </c>
      <c r="G594" s="220"/>
      <c r="H594" s="224">
        <v>23</v>
      </c>
      <c r="I594" s="225"/>
      <c r="J594" s="220"/>
      <c r="K594" s="220"/>
      <c r="L594" s="226"/>
      <c r="M594" s="227"/>
      <c r="N594" s="228"/>
      <c r="O594" s="228"/>
      <c r="P594" s="228"/>
      <c r="Q594" s="228"/>
      <c r="R594" s="228"/>
      <c r="S594" s="228"/>
      <c r="T594" s="229"/>
      <c r="AT594" s="230" t="s">
        <v>260</v>
      </c>
      <c r="AU594" s="230" t="s">
        <v>94</v>
      </c>
      <c r="AV594" s="12" t="s">
        <v>251</v>
      </c>
      <c r="AW594" s="12" t="s">
        <v>35</v>
      </c>
      <c r="AX594" s="12" t="s">
        <v>79</v>
      </c>
      <c r="AY594" s="230" t="s">
        <v>250</v>
      </c>
    </row>
    <row r="595" spans="2:65" s="1" customFormat="1" ht="22.5" customHeight="1">
      <c r="B595" s="41"/>
      <c r="C595" s="195" t="s">
        <v>1517</v>
      </c>
      <c r="D595" s="195" t="s">
        <v>253</v>
      </c>
      <c r="E595" s="196" t="s">
        <v>1518</v>
      </c>
      <c r="F595" s="197" t="s">
        <v>1519</v>
      </c>
      <c r="G595" s="198" t="s">
        <v>356</v>
      </c>
      <c r="H595" s="199">
        <v>3</v>
      </c>
      <c r="I595" s="200"/>
      <c r="J595" s="201">
        <f>ROUND(I595*H595,2)</f>
        <v>0</v>
      </c>
      <c r="K595" s="197" t="s">
        <v>257</v>
      </c>
      <c r="L595" s="61"/>
      <c r="M595" s="202" t="s">
        <v>21</v>
      </c>
      <c r="N595" s="203" t="s">
        <v>43</v>
      </c>
      <c r="O595" s="42"/>
      <c r="P595" s="204">
        <f>O595*H595</f>
        <v>0</v>
      </c>
      <c r="Q595" s="204">
        <v>0</v>
      </c>
      <c r="R595" s="204">
        <f>Q595*H595</f>
        <v>0</v>
      </c>
      <c r="S595" s="204">
        <v>1.7999999999999999E-2</v>
      </c>
      <c r="T595" s="205">
        <f>S595*H595</f>
        <v>5.3999999999999992E-2</v>
      </c>
      <c r="AR595" s="24" t="s">
        <v>330</v>
      </c>
      <c r="AT595" s="24" t="s">
        <v>253</v>
      </c>
      <c r="AU595" s="24" t="s">
        <v>94</v>
      </c>
      <c r="AY595" s="24" t="s">
        <v>250</v>
      </c>
      <c r="BE595" s="206">
        <f>IF(N595="základní",J595,0)</f>
        <v>0</v>
      </c>
      <c r="BF595" s="206">
        <f>IF(N595="snížená",J595,0)</f>
        <v>0</v>
      </c>
      <c r="BG595" s="206">
        <f>IF(N595="zákl. přenesená",J595,0)</f>
        <v>0</v>
      </c>
      <c r="BH595" s="206">
        <f>IF(N595="sníž. přenesená",J595,0)</f>
        <v>0</v>
      </c>
      <c r="BI595" s="206">
        <f>IF(N595="nulová",J595,0)</f>
        <v>0</v>
      </c>
      <c r="BJ595" s="24" t="s">
        <v>94</v>
      </c>
      <c r="BK595" s="206">
        <f>ROUND(I595*H595,2)</f>
        <v>0</v>
      </c>
      <c r="BL595" s="24" t="s">
        <v>330</v>
      </c>
      <c r="BM595" s="24" t="s">
        <v>1520</v>
      </c>
    </row>
    <row r="596" spans="2:65" s="11" customFormat="1">
      <c r="B596" s="207"/>
      <c r="C596" s="208"/>
      <c r="D596" s="221" t="s">
        <v>260</v>
      </c>
      <c r="E596" s="231" t="s">
        <v>21</v>
      </c>
      <c r="F596" s="232" t="s">
        <v>1521</v>
      </c>
      <c r="G596" s="208"/>
      <c r="H596" s="233">
        <v>3</v>
      </c>
      <c r="I596" s="213"/>
      <c r="J596" s="208"/>
      <c r="K596" s="208"/>
      <c r="L596" s="214"/>
      <c r="M596" s="215"/>
      <c r="N596" s="216"/>
      <c r="O596" s="216"/>
      <c r="P596" s="216"/>
      <c r="Q596" s="216"/>
      <c r="R596" s="216"/>
      <c r="S596" s="216"/>
      <c r="T596" s="217"/>
      <c r="AT596" s="218" t="s">
        <v>260</v>
      </c>
      <c r="AU596" s="218" t="s">
        <v>94</v>
      </c>
      <c r="AV596" s="11" t="s">
        <v>94</v>
      </c>
      <c r="AW596" s="11" t="s">
        <v>35</v>
      </c>
      <c r="AX596" s="11" t="s">
        <v>79</v>
      </c>
      <c r="AY596" s="218" t="s">
        <v>250</v>
      </c>
    </row>
    <row r="597" spans="2:65" s="1" customFormat="1" ht="22.5" customHeight="1">
      <c r="B597" s="41"/>
      <c r="C597" s="195" t="s">
        <v>1522</v>
      </c>
      <c r="D597" s="195" t="s">
        <v>253</v>
      </c>
      <c r="E597" s="196" t="s">
        <v>1523</v>
      </c>
      <c r="F597" s="197" t="s">
        <v>1524</v>
      </c>
      <c r="G597" s="198" t="s">
        <v>356</v>
      </c>
      <c r="H597" s="199">
        <v>80.2</v>
      </c>
      <c r="I597" s="200"/>
      <c r="J597" s="201">
        <f>ROUND(I597*H597,2)</f>
        <v>0</v>
      </c>
      <c r="K597" s="197" t="s">
        <v>257</v>
      </c>
      <c r="L597" s="61"/>
      <c r="M597" s="202" t="s">
        <v>21</v>
      </c>
      <c r="N597" s="203" t="s">
        <v>43</v>
      </c>
      <c r="O597" s="42"/>
      <c r="P597" s="204">
        <f>O597*H597</f>
        <v>0</v>
      </c>
      <c r="Q597" s="204">
        <v>0</v>
      </c>
      <c r="R597" s="204">
        <f>Q597*H597</f>
        <v>0</v>
      </c>
      <c r="S597" s="204">
        <v>8.0000000000000002E-3</v>
      </c>
      <c r="T597" s="205">
        <f>S597*H597</f>
        <v>0.64160000000000006</v>
      </c>
      <c r="AR597" s="24" t="s">
        <v>330</v>
      </c>
      <c r="AT597" s="24" t="s">
        <v>253</v>
      </c>
      <c r="AU597" s="24" t="s">
        <v>94</v>
      </c>
      <c r="AY597" s="24" t="s">
        <v>250</v>
      </c>
      <c r="BE597" s="206">
        <f>IF(N597="základní",J597,0)</f>
        <v>0</v>
      </c>
      <c r="BF597" s="206">
        <f>IF(N597="snížená",J597,0)</f>
        <v>0</v>
      </c>
      <c r="BG597" s="206">
        <f>IF(N597="zákl. přenesená",J597,0)</f>
        <v>0</v>
      </c>
      <c r="BH597" s="206">
        <f>IF(N597="sníž. přenesená",J597,0)</f>
        <v>0</v>
      </c>
      <c r="BI597" s="206">
        <f>IF(N597="nulová",J597,0)</f>
        <v>0</v>
      </c>
      <c r="BJ597" s="24" t="s">
        <v>94</v>
      </c>
      <c r="BK597" s="206">
        <f>ROUND(I597*H597,2)</f>
        <v>0</v>
      </c>
      <c r="BL597" s="24" t="s">
        <v>330</v>
      </c>
      <c r="BM597" s="24" t="s">
        <v>1525</v>
      </c>
    </row>
    <row r="598" spans="2:65" s="11" customFormat="1">
      <c r="B598" s="207"/>
      <c r="C598" s="208"/>
      <c r="D598" s="209" t="s">
        <v>260</v>
      </c>
      <c r="E598" s="210" t="s">
        <v>21</v>
      </c>
      <c r="F598" s="211" t="s">
        <v>1526</v>
      </c>
      <c r="G598" s="208"/>
      <c r="H598" s="212">
        <v>52</v>
      </c>
      <c r="I598" s="213"/>
      <c r="J598" s="208"/>
      <c r="K598" s="208"/>
      <c r="L598" s="214"/>
      <c r="M598" s="215"/>
      <c r="N598" s="216"/>
      <c r="O598" s="216"/>
      <c r="P598" s="216"/>
      <c r="Q598" s="216"/>
      <c r="R598" s="216"/>
      <c r="S598" s="216"/>
      <c r="T598" s="217"/>
      <c r="AT598" s="218" t="s">
        <v>260</v>
      </c>
      <c r="AU598" s="218" t="s">
        <v>94</v>
      </c>
      <c r="AV598" s="11" t="s">
        <v>94</v>
      </c>
      <c r="AW598" s="11" t="s">
        <v>35</v>
      </c>
      <c r="AX598" s="11" t="s">
        <v>71</v>
      </c>
      <c r="AY598" s="218" t="s">
        <v>250</v>
      </c>
    </row>
    <row r="599" spans="2:65" s="11" customFormat="1">
      <c r="B599" s="207"/>
      <c r="C599" s="208"/>
      <c r="D599" s="209" t="s">
        <v>260</v>
      </c>
      <c r="E599" s="210" t="s">
        <v>21</v>
      </c>
      <c r="F599" s="211" t="s">
        <v>1527</v>
      </c>
      <c r="G599" s="208"/>
      <c r="H599" s="212">
        <v>18.2</v>
      </c>
      <c r="I599" s="213"/>
      <c r="J599" s="208"/>
      <c r="K599" s="208"/>
      <c r="L599" s="214"/>
      <c r="M599" s="215"/>
      <c r="N599" s="216"/>
      <c r="O599" s="216"/>
      <c r="P599" s="216"/>
      <c r="Q599" s="216"/>
      <c r="R599" s="216"/>
      <c r="S599" s="216"/>
      <c r="T599" s="217"/>
      <c r="AT599" s="218" t="s">
        <v>260</v>
      </c>
      <c r="AU599" s="218" t="s">
        <v>94</v>
      </c>
      <c r="AV599" s="11" t="s">
        <v>94</v>
      </c>
      <c r="AW599" s="11" t="s">
        <v>35</v>
      </c>
      <c r="AX599" s="11" t="s">
        <v>71</v>
      </c>
      <c r="AY599" s="218" t="s">
        <v>250</v>
      </c>
    </row>
    <row r="600" spans="2:65" s="11" customFormat="1">
      <c r="B600" s="207"/>
      <c r="C600" s="208"/>
      <c r="D600" s="209" t="s">
        <v>260</v>
      </c>
      <c r="E600" s="210" t="s">
        <v>21</v>
      </c>
      <c r="F600" s="211" t="s">
        <v>1528</v>
      </c>
      <c r="G600" s="208"/>
      <c r="H600" s="212">
        <v>10</v>
      </c>
      <c r="I600" s="213"/>
      <c r="J600" s="208"/>
      <c r="K600" s="208"/>
      <c r="L600" s="214"/>
      <c r="M600" s="215"/>
      <c r="N600" s="216"/>
      <c r="O600" s="216"/>
      <c r="P600" s="216"/>
      <c r="Q600" s="216"/>
      <c r="R600" s="216"/>
      <c r="S600" s="216"/>
      <c r="T600" s="217"/>
      <c r="AT600" s="218" t="s">
        <v>260</v>
      </c>
      <c r="AU600" s="218" t="s">
        <v>94</v>
      </c>
      <c r="AV600" s="11" t="s">
        <v>94</v>
      </c>
      <c r="AW600" s="11" t="s">
        <v>35</v>
      </c>
      <c r="AX600" s="11" t="s">
        <v>71</v>
      </c>
      <c r="AY600" s="218" t="s">
        <v>250</v>
      </c>
    </row>
    <row r="601" spans="2:65" s="12" customFormat="1">
      <c r="B601" s="219"/>
      <c r="C601" s="220"/>
      <c r="D601" s="221" t="s">
        <v>260</v>
      </c>
      <c r="E601" s="222" t="s">
        <v>21</v>
      </c>
      <c r="F601" s="223" t="s">
        <v>263</v>
      </c>
      <c r="G601" s="220"/>
      <c r="H601" s="224">
        <v>80.2</v>
      </c>
      <c r="I601" s="225"/>
      <c r="J601" s="220"/>
      <c r="K601" s="220"/>
      <c r="L601" s="226"/>
      <c r="M601" s="227"/>
      <c r="N601" s="228"/>
      <c r="O601" s="228"/>
      <c r="P601" s="228"/>
      <c r="Q601" s="228"/>
      <c r="R601" s="228"/>
      <c r="S601" s="228"/>
      <c r="T601" s="229"/>
      <c r="AT601" s="230" t="s">
        <v>260</v>
      </c>
      <c r="AU601" s="230" t="s">
        <v>94</v>
      </c>
      <c r="AV601" s="12" t="s">
        <v>251</v>
      </c>
      <c r="AW601" s="12" t="s">
        <v>35</v>
      </c>
      <c r="AX601" s="12" t="s">
        <v>79</v>
      </c>
      <c r="AY601" s="230" t="s">
        <v>250</v>
      </c>
    </row>
    <row r="602" spans="2:65" s="1" customFormat="1" ht="22.5" customHeight="1">
      <c r="B602" s="41"/>
      <c r="C602" s="195" t="s">
        <v>1529</v>
      </c>
      <c r="D602" s="195" t="s">
        <v>253</v>
      </c>
      <c r="E602" s="196" t="s">
        <v>1530</v>
      </c>
      <c r="F602" s="197" t="s">
        <v>1531</v>
      </c>
      <c r="G602" s="198" t="s">
        <v>356</v>
      </c>
      <c r="H602" s="199">
        <v>4.5</v>
      </c>
      <c r="I602" s="200"/>
      <c r="J602" s="201">
        <f>ROUND(I602*H602,2)</f>
        <v>0</v>
      </c>
      <c r="K602" s="197" t="s">
        <v>257</v>
      </c>
      <c r="L602" s="61"/>
      <c r="M602" s="202" t="s">
        <v>21</v>
      </c>
      <c r="N602" s="203" t="s">
        <v>43</v>
      </c>
      <c r="O602" s="42"/>
      <c r="P602" s="204">
        <f>O602*H602</f>
        <v>0</v>
      </c>
      <c r="Q602" s="204">
        <v>0</v>
      </c>
      <c r="R602" s="204">
        <f>Q602*H602</f>
        <v>0</v>
      </c>
      <c r="S602" s="204">
        <v>1.4E-2</v>
      </c>
      <c r="T602" s="205">
        <f>S602*H602</f>
        <v>6.3E-2</v>
      </c>
      <c r="AR602" s="24" t="s">
        <v>330</v>
      </c>
      <c r="AT602" s="24" t="s">
        <v>253</v>
      </c>
      <c r="AU602" s="24" t="s">
        <v>94</v>
      </c>
      <c r="AY602" s="24" t="s">
        <v>250</v>
      </c>
      <c r="BE602" s="206">
        <f>IF(N602="základní",J602,0)</f>
        <v>0</v>
      </c>
      <c r="BF602" s="206">
        <f>IF(N602="snížená",J602,0)</f>
        <v>0</v>
      </c>
      <c r="BG602" s="206">
        <f>IF(N602="zákl. přenesená",J602,0)</f>
        <v>0</v>
      </c>
      <c r="BH602" s="206">
        <f>IF(N602="sníž. přenesená",J602,0)</f>
        <v>0</v>
      </c>
      <c r="BI602" s="206">
        <f>IF(N602="nulová",J602,0)</f>
        <v>0</v>
      </c>
      <c r="BJ602" s="24" t="s">
        <v>94</v>
      </c>
      <c r="BK602" s="206">
        <f>ROUND(I602*H602,2)</f>
        <v>0</v>
      </c>
      <c r="BL602" s="24" t="s">
        <v>330</v>
      </c>
      <c r="BM602" s="24" t="s">
        <v>1532</v>
      </c>
    </row>
    <row r="603" spans="2:65" s="11" customFormat="1">
      <c r="B603" s="207"/>
      <c r="C603" s="208"/>
      <c r="D603" s="221" t="s">
        <v>260</v>
      </c>
      <c r="E603" s="231" t="s">
        <v>21</v>
      </c>
      <c r="F603" s="232" t="s">
        <v>1533</v>
      </c>
      <c r="G603" s="208"/>
      <c r="H603" s="233">
        <v>4.5</v>
      </c>
      <c r="I603" s="213"/>
      <c r="J603" s="208"/>
      <c r="K603" s="208"/>
      <c r="L603" s="214"/>
      <c r="M603" s="215"/>
      <c r="N603" s="216"/>
      <c r="O603" s="216"/>
      <c r="P603" s="216"/>
      <c r="Q603" s="216"/>
      <c r="R603" s="216"/>
      <c r="S603" s="216"/>
      <c r="T603" s="217"/>
      <c r="AT603" s="218" t="s">
        <v>260</v>
      </c>
      <c r="AU603" s="218" t="s">
        <v>94</v>
      </c>
      <c r="AV603" s="11" t="s">
        <v>94</v>
      </c>
      <c r="AW603" s="11" t="s">
        <v>35</v>
      </c>
      <c r="AX603" s="11" t="s">
        <v>79</v>
      </c>
      <c r="AY603" s="218" t="s">
        <v>250</v>
      </c>
    </row>
    <row r="604" spans="2:65" s="1" customFormat="1" ht="22.5" customHeight="1">
      <c r="B604" s="41"/>
      <c r="C604" s="195" t="s">
        <v>1534</v>
      </c>
      <c r="D604" s="195" t="s">
        <v>253</v>
      </c>
      <c r="E604" s="196" t="s">
        <v>1535</v>
      </c>
      <c r="F604" s="197" t="s">
        <v>1536</v>
      </c>
      <c r="G604" s="198" t="s">
        <v>356</v>
      </c>
      <c r="H604" s="199">
        <v>36</v>
      </c>
      <c r="I604" s="200"/>
      <c r="J604" s="201">
        <f>ROUND(I604*H604,2)</f>
        <v>0</v>
      </c>
      <c r="K604" s="197" t="s">
        <v>257</v>
      </c>
      <c r="L604" s="61"/>
      <c r="M604" s="202" t="s">
        <v>21</v>
      </c>
      <c r="N604" s="203" t="s">
        <v>43</v>
      </c>
      <c r="O604" s="42"/>
      <c r="P604" s="204">
        <f>O604*H604</f>
        <v>0</v>
      </c>
      <c r="Q604" s="204">
        <v>0</v>
      </c>
      <c r="R604" s="204">
        <f>Q604*H604</f>
        <v>0</v>
      </c>
      <c r="S604" s="204">
        <v>2.4E-2</v>
      </c>
      <c r="T604" s="205">
        <f>S604*H604</f>
        <v>0.86399999999999999</v>
      </c>
      <c r="AR604" s="24" t="s">
        <v>330</v>
      </c>
      <c r="AT604" s="24" t="s">
        <v>253</v>
      </c>
      <c r="AU604" s="24" t="s">
        <v>94</v>
      </c>
      <c r="AY604" s="24" t="s">
        <v>250</v>
      </c>
      <c r="BE604" s="206">
        <f>IF(N604="základní",J604,0)</f>
        <v>0</v>
      </c>
      <c r="BF604" s="206">
        <f>IF(N604="snížená",J604,0)</f>
        <v>0</v>
      </c>
      <c r="BG604" s="206">
        <f>IF(N604="zákl. přenesená",J604,0)</f>
        <v>0</v>
      </c>
      <c r="BH604" s="206">
        <f>IF(N604="sníž. přenesená",J604,0)</f>
        <v>0</v>
      </c>
      <c r="BI604" s="206">
        <f>IF(N604="nulová",J604,0)</f>
        <v>0</v>
      </c>
      <c r="BJ604" s="24" t="s">
        <v>94</v>
      </c>
      <c r="BK604" s="206">
        <f>ROUND(I604*H604,2)</f>
        <v>0</v>
      </c>
      <c r="BL604" s="24" t="s">
        <v>330</v>
      </c>
      <c r="BM604" s="24" t="s">
        <v>1537</v>
      </c>
    </row>
    <row r="605" spans="2:65" s="11" customFormat="1">
      <c r="B605" s="207"/>
      <c r="C605" s="208"/>
      <c r="D605" s="209" t="s">
        <v>260</v>
      </c>
      <c r="E605" s="210" t="s">
        <v>21</v>
      </c>
      <c r="F605" s="211" t="s">
        <v>1538</v>
      </c>
      <c r="G605" s="208"/>
      <c r="H605" s="212">
        <v>14</v>
      </c>
      <c r="I605" s="213"/>
      <c r="J605" s="208"/>
      <c r="K605" s="208"/>
      <c r="L605" s="214"/>
      <c r="M605" s="215"/>
      <c r="N605" s="216"/>
      <c r="O605" s="216"/>
      <c r="P605" s="216"/>
      <c r="Q605" s="216"/>
      <c r="R605" s="216"/>
      <c r="S605" s="216"/>
      <c r="T605" s="217"/>
      <c r="AT605" s="218" t="s">
        <v>260</v>
      </c>
      <c r="AU605" s="218" t="s">
        <v>94</v>
      </c>
      <c r="AV605" s="11" t="s">
        <v>94</v>
      </c>
      <c r="AW605" s="11" t="s">
        <v>35</v>
      </c>
      <c r="AX605" s="11" t="s">
        <v>71</v>
      </c>
      <c r="AY605" s="218" t="s">
        <v>250</v>
      </c>
    </row>
    <row r="606" spans="2:65" s="11" customFormat="1">
      <c r="B606" s="207"/>
      <c r="C606" s="208"/>
      <c r="D606" s="209" t="s">
        <v>260</v>
      </c>
      <c r="E606" s="210" t="s">
        <v>21</v>
      </c>
      <c r="F606" s="211" t="s">
        <v>1539</v>
      </c>
      <c r="G606" s="208"/>
      <c r="H606" s="212">
        <v>22</v>
      </c>
      <c r="I606" s="213"/>
      <c r="J606" s="208"/>
      <c r="K606" s="208"/>
      <c r="L606" s="214"/>
      <c r="M606" s="215"/>
      <c r="N606" s="216"/>
      <c r="O606" s="216"/>
      <c r="P606" s="216"/>
      <c r="Q606" s="216"/>
      <c r="R606" s="216"/>
      <c r="S606" s="216"/>
      <c r="T606" s="217"/>
      <c r="AT606" s="218" t="s">
        <v>260</v>
      </c>
      <c r="AU606" s="218" t="s">
        <v>94</v>
      </c>
      <c r="AV606" s="11" t="s">
        <v>94</v>
      </c>
      <c r="AW606" s="11" t="s">
        <v>35</v>
      </c>
      <c r="AX606" s="11" t="s">
        <v>71</v>
      </c>
      <c r="AY606" s="218" t="s">
        <v>250</v>
      </c>
    </row>
    <row r="607" spans="2:65" s="12" customFormat="1">
      <c r="B607" s="219"/>
      <c r="C607" s="220"/>
      <c r="D607" s="221" t="s">
        <v>260</v>
      </c>
      <c r="E607" s="222" t="s">
        <v>21</v>
      </c>
      <c r="F607" s="223" t="s">
        <v>263</v>
      </c>
      <c r="G607" s="220"/>
      <c r="H607" s="224">
        <v>36</v>
      </c>
      <c r="I607" s="225"/>
      <c r="J607" s="220"/>
      <c r="K607" s="220"/>
      <c r="L607" s="226"/>
      <c r="M607" s="227"/>
      <c r="N607" s="228"/>
      <c r="O607" s="228"/>
      <c r="P607" s="228"/>
      <c r="Q607" s="228"/>
      <c r="R607" s="228"/>
      <c r="S607" s="228"/>
      <c r="T607" s="229"/>
      <c r="AT607" s="230" t="s">
        <v>260</v>
      </c>
      <c r="AU607" s="230" t="s">
        <v>94</v>
      </c>
      <c r="AV607" s="12" t="s">
        <v>251</v>
      </c>
      <c r="AW607" s="12" t="s">
        <v>35</v>
      </c>
      <c r="AX607" s="12" t="s">
        <v>79</v>
      </c>
      <c r="AY607" s="230" t="s">
        <v>250</v>
      </c>
    </row>
    <row r="608" spans="2:65" s="1" customFormat="1" ht="22.5" customHeight="1">
      <c r="B608" s="41"/>
      <c r="C608" s="195" t="s">
        <v>1540</v>
      </c>
      <c r="D608" s="195" t="s">
        <v>253</v>
      </c>
      <c r="E608" s="196" t="s">
        <v>1541</v>
      </c>
      <c r="F608" s="197" t="s">
        <v>1542</v>
      </c>
      <c r="G608" s="198" t="s">
        <v>356</v>
      </c>
      <c r="H608" s="199">
        <v>4.5</v>
      </c>
      <c r="I608" s="200"/>
      <c r="J608" s="201">
        <f>ROUND(I608*H608,2)</f>
        <v>0</v>
      </c>
      <c r="K608" s="197" t="s">
        <v>257</v>
      </c>
      <c r="L608" s="61"/>
      <c r="M608" s="202" t="s">
        <v>21</v>
      </c>
      <c r="N608" s="203" t="s">
        <v>43</v>
      </c>
      <c r="O608" s="42"/>
      <c r="P608" s="204">
        <f>O608*H608</f>
        <v>0</v>
      </c>
      <c r="Q608" s="204">
        <v>0</v>
      </c>
      <c r="R608" s="204">
        <f>Q608*H608</f>
        <v>0</v>
      </c>
      <c r="S608" s="204">
        <v>3.2000000000000001E-2</v>
      </c>
      <c r="T608" s="205">
        <f>S608*H608</f>
        <v>0.14400000000000002</v>
      </c>
      <c r="AR608" s="24" t="s">
        <v>330</v>
      </c>
      <c r="AT608" s="24" t="s">
        <v>253</v>
      </c>
      <c r="AU608" s="24" t="s">
        <v>94</v>
      </c>
      <c r="AY608" s="24" t="s">
        <v>250</v>
      </c>
      <c r="BE608" s="206">
        <f>IF(N608="základní",J608,0)</f>
        <v>0</v>
      </c>
      <c r="BF608" s="206">
        <f>IF(N608="snížená",J608,0)</f>
        <v>0</v>
      </c>
      <c r="BG608" s="206">
        <f>IF(N608="zákl. přenesená",J608,0)</f>
        <v>0</v>
      </c>
      <c r="BH608" s="206">
        <f>IF(N608="sníž. přenesená",J608,0)</f>
        <v>0</v>
      </c>
      <c r="BI608" s="206">
        <f>IF(N608="nulová",J608,0)</f>
        <v>0</v>
      </c>
      <c r="BJ608" s="24" t="s">
        <v>94</v>
      </c>
      <c r="BK608" s="206">
        <f>ROUND(I608*H608,2)</f>
        <v>0</v>
      </c>
      <c r="BL608" s="24" t="s">
        <v>330</v>
      </c>
      <c r="BM608" s="24" t="s">
        <v>1543</v>
      </c>
    </row>
    <row r="609" spans="2:65" s="11" customFormat="1">
      <c r="B609" s="207"/>
      <c r="C609" s="208"/>
      <c r="D609" s="221" t="s">
        <v>260</v>
      </c>
      <c r="E609" s="231" t="s">
        <v>21</v>
      </c>
      <c r="F609" s="232" t="s">
        <v>1544</v>
      </c>
      <c r="G609" s="208"/>
      <c r="H609" s="233">
        <v>4.5</v>
      </c>
      <c r="I609" s="213"/>
      <c r="J609" s="208"/>
      <c r="K609" s="208"/>
      <c r="L609" s="214"/>
      <c r="M609" s="215"/>
      <c r="N609" s="216"/>
      <c r="O609" s="216"/>
      <c r="P609" s="216"/>
      <c r="Q609" s="216"/>
      <c r="R609" s="216"/>
      <c r="S609" s="216"/>
      <c r="T609" s="217"/>
      <c r="AT609" s="218" t="s">
        <v>260</v>
      </c>
      <c r="AU609" s="218" t="s">
        <v>94</v>
      </c>
      <c r="AV609" s="11" t="s">
        <v>94</v>
      </c>
      <c r="AW609" s="11" t="s">
        <v>35</v>
      </c>
      <c r="AX609" s="11" t="s">
        <v>79</v>
      </c>
      <c r="AY609" s="218" t="s">
        <v>250</v>
      </c>
    </row>
    <row r="610" spans="2:65" s="1" customFormat="1" ht="22.5" customHeight="1">
      <c r="B610" s="41"/>
      <c r="C610" s="195" t="s">
        <v>1545</v>
      </c>
      <c r="D610" s="195" t="s">
        <v>253</v>
      </c>
      <c r="E610" s="196" t="s">
        <v>1546</v>
      </c>
      <c r="F610" s="197" t="s">
        <v>1547</v>
      </c>
      <c r="G610" s="198" t="s">
        <v>356</v>
      </c>
      <c r="H610" s="199">
        <v>3.2</v>
      </c>
      <c r="I610" s="200"/>
      <c r="J610" s="201">
        <f>ROUND(I610*H610,2)</f>
        <v>0</v>
      </c>
      <c r="K610" s="197" t="s">
        <v>257</v>
      </c>
      <c r="L610" s="61"/>
      <c r="M610" s="202" t="s">
        <v>21</v>
      </c>
      <c r="N610" s="203" t="s">
        <v>43</v>
      </c>
      <c r="O610" s="42"/>
      <c r="P610" s="204">
        <f>O610*H610</f>
        <v>0</v>
      </c>
      <c r="Q610" s="204">
        <v>0</v>
      </c>
      <c r="R610" s="204">
        <f>Q610*H610</f>
        <v>0</v>
      </c>
      <c r="S610" s="204">
        <v>1.584E-2</v>
      </c>
      <c r="T610" s="205">
        <f>S610*H610</f>
        <v>5.0688000000000004E-2</v>
      </c>
      <c r="AR610" s="24" t="s">
        <v>330</v>
      </c>
      <c r="AT610" s="24" t="s">
        <v>253</v>
      </c>
      <c r="AU610" s="24" t="s">
        <v>94</v>
      </c>
      <c r="AY610" s="24" t="s">
        <v>250</v>
      </c>
      <c r="BE610" s="206">
        <f>IF(N610="základní",J610,0)</f>
        <v>0</v>
      </c>
      <c r="BF610" s="206">
        <f>IF(N610="snížená",J610,0)</f>
        <v>0</v>
      </c>
      <c r="BG610" s="206">
        <f>IF(N610="zákl. přenesená",J610,0)</f>
        <v>0</v>
      </c>
      <c r="BH610" s="206">
        <f>IF(N610="sníž. přenesená",J610,0)</f>
        <v>0</v>
      </c>
      <c r="BI610" s="206">
        <f>IF(N610="nulová",J610,0)</f>
        <v>0</v>
      </c>
      <c r="BJ610" s="24" t="s">
        <v>94</v>
      </c>
      <c r="BK610" s="206">
        <f>ROUND(I610*H610,2)</f>
        <v>0</v>
      </c>
      <c r="BL610" s="24" t="s">
        <v>330</v>
      </c>
      <c r="BM610" s="24" t="s">
        <v>1548</v>
      </c>
    </row>
    <row r="611" spans="2:65" s="11" customFormat="1">
      <c r="B611" s="207"/>
      <c r="C611" s="208"/>
      <c r="D611" s="221" t="s">
        <v>260</v>
      </c>
      <c r="E611" s="231" t="s">
        <v>21</v>
      </c>
      <c r="F611" s="232" t="s">
        <v>1549</v>
      </c>
      <c r="G611" s="208"/>
      <c r="H611" s="233">
        <v>3.2</v>
      </c>
      <c r="I611" s="213"/>
      <c r="J611" s="208"/>
      <c r="K611" s="208"/>
      <c r="L611" s="214"/>
      <c r="M611" s="215"/>
      <c r="N611" s="216"/>
      <c r="O611" s="216"/>
      <c r="P611" s="216"/>
      <c r="Q611" s="216"/>
      <c r="R611" s="216"/>
      <c r="S611" s="216"/>
      <c r="T611" s="217"/>
      <c r="AT611" s="218" t="s">
        <v>260</v>
      </c>
      <c r="AU611" s="218" t="s">
        <v>94</v>
      </c>
      <c r="AV611" s="11" t="s">
        <v>94</v>
      </c>
      <c r="AW611" s="11" t="s">
        <v>35</v>
      </c>
      <c r="AX611" s="11" t="s">
        <v>79</v>
      </c>
      <c r="AY611" s="218" t="s">
        <v>250</v>
      </c>
    </row>
    <row r="612" spans="2:65" s="1" customFormat="1" ht="31.5" customHeight="1">
      <c r="B612" s="41"/>
      <c r="C612" s="195" t="s">
        <v>1550</v>
      </c>
      <c r="D612" s="195" t="s">
        <v>253</v>
      </c>
      <c r="E612" s="196" t="s">
        <v>1551</v>
      </c>
      <c r="F612" s="197" t="s">
        <v>1552</v>
      </c>
      <c r="G612" s="198" t="s">
        <v>356</v>
      </c>
      <c r="H612" s="199">
        <v>185.2</v>
      </c>
      <c r="I612" s="200"/>
      <c r="J612" s="201">
        <f>ROUND(I612*H612,2)</f>
        <v>0</v>
      </c>
      <c r="K612" s="197" t="s">
        <v>257</v>
      </c>
      <c r="L612" s="61"/>
      <c r="M612" s="202" t="s">
        <v>21</v>
      </c>
      <c r="N612" s="203" t="s">
        <v>43</v>
      </c>
      <c r="O612" s="42"/>
      <c r="P612" s="204">
        <f>O612*H612</f>
        <v>0</v>
      </c>
      <c r="Q612" s="204">
        <v>0</v>
      </c>
      <c r="R612" s="204">
        <f>Q612*H612</f>
        <v>0</v>
      </c>
      <c r="S612" s="204">
        <v>0</v>
      </c>
      <c r="T612" s="205">
        <f>S612*H612</f>
        <v>0</v>
      </c>
      <c r="AR612" s="24" t="s">
        <v>330</v>
      </c>
      <c r="AT612" s="24" t="s">
        <v>253</v>
      </c>
      <c r="AU612" s="24" t="s">
        <v>94</v>
      </c>
      <c r="AY612" s="24" t="s">
        <v>250</v>
      </c>
      <c r="BE612" s="206">
        <f>IF(N612="základní",J612,0)</f>
        <v>0</v>
      </c>
      <c r="BF612" s="206">
        <f>IF(N612="snížená",J612,0)</f>
        <v>0</v>
      </c>
      <c r="BG612" s="206">
        <f>IF(N612="zákl. přenesená",J612,0)</f>
        <v>0</v>
      </c>
      <c r="BH612" s="206">
        <f>IF(N612="sníž. přenesená",J612,0)</f>
        <v>0</v>
      </c>
      <c r="BI612" s="206">
        <f>IF(N612="nulová",J612,0)</f>
        <v>0</v>
      </c>
      <c r="BJ612" s="24" t="s">
        <v>94</v>
      </c>
      <c r="BK612" s="206">
        <f>ROUND(I612*H612,2)</f>
        <v>0</v>
      </c>
      <c r="BL612" s="24" t="s">
        <v>330</v>
      </c>
      <c r="BM612" s="24" t="s">
        <v>1553</v>
      </c>
    </row>
    <row r="613" spans="2:65" s="11" customFormat="1">
      <c r="B613" s="207"/>
      <c r="C613" s="208"/>
      <c r="D613" s="209" t="s">
        <v>260</v>
      </c>
      <c r="E613" s="210" t="s">
        <v>21</v>
      </c>
      <c r="F613" s="211" t="s">
        <v>1554</v>
      </c>
      <c r="G613" s="208"/>
      <c r="H613" s="212">
        <v>185.2</v>
      </c>
      <c r="I613" s="213"/>
      <c r="J613" s="208"/>
      <c r="K613" s="208"/>
      <c r="L613" s="214"/>
      <c r="M613" s="215"/>
      <c r="N613" s="216"/>
      <c r="O613" s="216"/>
      <c r="P613" s="216"/>
      <c r="Q613" s="216"/>
      <c r="R613" s="216"/>
      <c r="S613" s="216"/>
      <c r="T613" s="217"/>
      <c r="AT613" s="218" t="s">
        <v>260</v>
      </c>
      <c r="AU613" s="218" t="s">
        <v>94</v>
      </c>
      <c r="AV613" s="11" t="s">
        <v>94</v>
      </c>
      <c r="AW613" s="11" t="s">
        <v>35</v>
      </c>
      <c r="AX613" s="11" t="s">
        <v>71</v>
      </c>
      <c r="AY613" s="218" t="s">
        <v>250</v>
      </c>
    </row>
    <row r="614" spans="2:65" s="12" customFormat="1">
      <c r="B614" s="219"/>
      <c r="C614" s="220"/>
      <c r="D614" s="221" t="s">
        <v>260</v>
      </c>
      <c r="E614" s="222" t="s">
        <v>128</v>
      </c>
      <c r="F614" s="223" t="s">
        <v>263</v>
      </c>
      <c r="G614" s="220"/>
      <c r="H614" s="224">
        <v>185.2</v>
      </c>
      <c r="I614" s="225"/>
      <c r="J614" s="220"/>
      <c r="K614" s="220"/>
      <c r="L614" s="226"/>
      <c r="M614" s="227"/>
      <c r="N614" s="228"/>
      <c r="O614" s="228"/>
      <c r="P614" s="228"/>
      <c r="Q614" s="228"/>
      <c r="R614" s="228"/>
      <c r="S614" s="228"/>
      <c r="T614" s="229"/>
      <c r="AT614" s="230" t="s">
        <v>260</v>
      </c>
      <c r="AU614" s="230" t="s">
        <v>94</v>
      </c>
      <c r="AV614" s="12" t="s">
        <v>251</v>
      </c>
      <c r="AW614" s="12" t="s">
        <v>35</v>
      </c>
      <c r="AX614" s="12" t="s">
        <v>79</v>
      </c>
      <c r="AY614" s="230" t="s">
        <v>250</v>
      </c>
    </row>
    <row r="615" spans="2:65" s="1" customFormat="1" ht="22.5" customHeight="1">
      <c r="B615" s="41"/>
      <c r="C615" s="234" t="s">
        <v>1555</v>
      </c>
      <c r="D615" s="234" t="s">
        <v>304</v>
      </c>
      <c r="E615" s="235" t="s">
        <v>1556</v>
      </c>
      <c r="F615" s="236" t="s">
        <v>1557</v>
      </c>
      <c r="G615" s="237" t="s">
        <v>256</v>
      </c>
      <c r="H615" s="238">
        <v>2.2000000000000002</v>
      </c>
      <c r="I615" s="239"/>
      <c r="J615" s="240">
        <f>ROUND(I615*H615,2)</f>
        <v>0</v>
      </c>
      <c r="K615" s="236" t="s">
        <v>257</v>
      </c>
      <c r="L615" s="241"/>
      <c r="M615" s="242" t="s">
        <v>21</v>
      </c>
      <c r="N615" s="243" t="s">
        <v>43</v>
      </c>
      <c r="O615" s="42"/>
      <c r="P615" s="204">
        <f>O615*H615</f>
        <v>0</v>
      </c>
      <c r="Q615" s="204">
        <v>0.55000000000000004</v>
      </c>
      <c r="R615" s="204">
        <f>Q615*H615</f>
        <v>1.2100000000000002</v>
      </c>
      <c r="S615" s="204">
        <v>0</v>
      </c>
      <c r="T615" s="205">
        <f>S615*H615</f>
        <v>0</v>
      </c>
      <c r="AR615" s="24" t="s">
        <v>408</v>
      </c>
      <c r="AT615" s="24" t="s">
        <v>304</v>
      </c>
      <c r="AU615" s="24" t="s">
        <v>94</v>
      </c>
      <c r="AY615" s="24" t="s">
        <v>250</v>
      </c>
      <c r="BE615" s="206">
        <f>IF(N615="základní",J615,0)</f>
        <v>0</v>
      </c>
      <c r="BF615" s="206">
        <f>IF(N615="snížená",J615,0)</f>
        <v>0</v>
      </c>
      <c r="BG615" s="206">
        <f>IF(N615="zákl. přenesená",J615,0)</f>
        <v>0</v>
      </c>
      <c r="BH615" s="206">
        <f>IF(N615="sníž. přenesená",J615,0)</f>
        <v>0</v>
      </c>
      <c r="BI615" s="206">
        <f>IF(N615="nulová",J615,0)</f>
        <v>0</v>
      </c>
      <c r="BJ615" s="24" t="s">
        <v>94</v>
      </c>
      <c r="BK615" s="206">
        <f>ROUND(I615*H615,2)</f>
        <v>0</v>
      </c>
      <c r="BL615" s="24" t="s">
        <v>330</v>
      </c>
      <c r="BM615" s="24" t="s">
        <v>1558</v>
      </c>
    </row>
    <row r="616" spans="2:65" s="11" customFormat="1">
      <c r="B616" s="207"/>
      <c r="C616" s="208"/>
      <c r="D616" s="221" t="s">
        <v>260</v>
      </c>
      <c r="E616" s="231" t="s">
        <v>21</v>
      </c>
      <c r="F616" s="232" t="s">
        <v>1559</v>
      </c>
      <c r="G616" s="208"/>
      <c r="H616" s="233">
        <v>2.2000000000000002</v>
      </c>
      <c r="I616" s="213"/>
      <c r="J616" s="208"/>
      <c r="K616" s="208"/>
      <c r="L616" s="214"/>
      <c r="M616" s="215"/>
      <c r="N616" s="216"/>
      <c r="O616" s="216"/>
      <c r="P616" s="216"/>
      <c r="Q616" s="216"/>
      <c r="R616" s="216"/>
      <c r="S616" s="216"/>
      <c r="T616" s="217"/>
      <c r="AT616" s="218" t="s">
        <v>260</v>
      </c>
      <c r="AU616" s="218" t="s">
        <v>94</v>
      </c>
      <c r="AV616" s="11" t="s">
        <v>94</v>
      </c>
      <c r="AW616" s="11" t="s">
        <v>35</v>
      </c>
      <c r="AX616" s="11" t="s">
        <v>79</v>
      </c>
      <c r="AY616" s="218" t="s">
        <v>250</v>
      </c>
    </row>
    <row r="617" spans="2:65" s="1" customFormat="1" ht="31.5" customHeight="1">
      <c r="B617" s="41"/>
      <c r="C617" s="195" t="s">
        <v>1560</v>
      </c>
      <c r="D617" s="195" t="s">
        <v>253</v>
      </c>
      <c r="E617" s="196" t="s">
        <v>1561</v>
      </c>
      <c r="F617" s="197" t="s">
        <v>1562</v>
      </c>
      <c r="G617" s="198" t="s">
        <v>356</v>
      </c>
      <c r="H617" s="199">
        <v>8.18</v>
      </c>
      <c r="I617" s="200"/>
      <c r="J617" s="201">
        <f>ROUND(I617*H617,2)</f>
        <v>0</v>
      </c>
      <c r="K617" s="197" t="s">
        <v>257</v>
      </c>
      <c r="L617" s="61"/>
      <c r="M617" s="202" t="s">
        <v>21</v>
      </c>
      <c r="N617" s="203" t="s">
        <v>43</v>
      </c>
      <c r="O617" s="42"/>
      <c r="P617" s="204">
        <f>O617*H617</f>
        <v>0</v>
      </c>
      <c r="Q617" s="204">
        <v>0</v>
      </c>
      <c r="R617" s="204">
        <f>Q617*H617</f>
        <v>0</v>
      </c>
      <c r="S617" s="204">
        <v>0</v>
      </c>
      <c r="T617" s="205">
        <f>S617*H617</f>
        <v>0</v>
      </c>
      <c r="AR617" s="24" t="s">
        <v>330</v>
      </c>
      <c r="AT617" s="24" t="s">
        <v>253</v>
      </c>
      <c r="AU617" s="24" t="s">
        <v>94</v>
      </c>
      <c r="AY617" s="24" t="s">
        <v>250</v>
      </c>
      <c r="BE617" s="206">
        <f>IF(N617="základní",J617,0)</f>
        <v>0</v>
      </c>
      <c r="BF617" s="206">
        <f>IF(N617="snížená",J617,0)</f>
        <v>0</v>
      </c>
      <c r="BG617" s="206">
        <f>IF(N617="zákl. přenesená",J617,0)</f>
        <v>0</v>
      </c>
      <c r="BH617" s="206">
        <f>IF(N617="sníž. přenesená",J617,0)</f>
        <v>0</v>
      </c>
      <c r="BI617" s="206">
        <f>IF(N617="nulová",J617,0)</f>
        <v>0</v>
      </c>
      <c r="BJ617" s="24" t="s">
        <v>94</v>
      </c>
      <c r="BK617" s="206">
        <f>ROUND(I617*H617,2)</f>
        <v>0</v>
      </c>
      <c r="BL617" s="24" t="s">
        <v>330</v>
      </c>
      <c r="BM617" s="24" t="s">
        <v>1563</v>
      </c>
    </row>
    <row r="618" spans="2:65" s="11" customFormat="1">
      <c r="B618" s="207"/>
      <c r="C618" s="208"/>
      <c r="D618" s="209" t="s">
        <v>260</v>
      </c>
      <c r="E618" s="210" t="s">
        <v>21</v>
      </c>
      <c r="F618" s="211" t="s">
        <v>1564</v>
      </c>
      <c r="G618" s="208"/>
      <c r="H618" s="212">
        <v>1.98</v>
      </c>
      <c r="I618" s="213"/>
      <c r="J618" s="208"/>
      <c r="K618" s="208"/>
      <c r="L618" s="214"/>
      <c r="M618" s="215"/>
      <c r="N618" s="216"/>
      <c r="O618" s="216"/>
      <c r="P618" s="216"/>
      <c r="Q618" s="216"/>
      <c r="R618" s="216"/>
      <c r="S618" s="216"/>
      <c r="T618" s="217"/>
      <c r="AT618" s="218" t="s">
        <v>260</v>
      </c>
      <c r="AU618" s="218" t="s">
        <v>94</v>
      </c>
      <c r="AV618" s="11" t="s">
        <v>94</v>
      </c>
      <c r="AW618" s="11" t="s">
        <v>35</v>
      </c>
      <c r="AX618" s="11" t="s">
        <v>71</v>
      </c>
      <c r="AY618" s="218" t="s">
        <v>250</v>
      </c>
    </row>
    <row r="619" spans="2:65" s="12" customFormat="1">
      <c r="B619" s="219"/>
      <c r="C619" s="220"/>
      <c r="D619" s="209" t="s">
        <v>260</v>
      </c>
      <c r="E619" s="256" t="s">
        <v>124</v>
      </c>
      <c r="F619" s="257" t="s">
        <v>263</v>
      </c>
      <c r="G619" s="220"/>
      <c r="H619" s="258">
        <v>1.98</v>
      </c>
      <c r="I619" s="225"/>
      <c r="J619" s="220"/>
      <c r="K619" s="220"/>
      <c r="L619" s="226"/>
      <c r="M619" s="227"/>
      <c r="N619" s="228"/>
      <c r="O619" s="228"/>
      <c r="P619" s="228"/>
      <c r="Q619" s="228"/>
      <c r="R619" s="228"/>
      <c r="S619" s="228"/>
      <c r="T619" s="229"/>
      <c r="AT619" s="230" t="s">
        <v>260</v>
      </c>
      <c r="AU619" s="230" t="s">
        <v>94</v>
      </c>
      <c r="AV619" s="12" t="s">
        <v>251</v>
      </c>
      <c r="AW619" s="12" t="s">
        <v>35</v>
      </c>
      <c r="AX619" s="12" t="s">
        <v>71</v>
      </c>
      <c r="AY619" s="230" t="s">
        <v>250</v>
      </c>
    </row>
    <row r="620" spans="2:65" s="11" customFormat="1">
      <c r="B620" s="207"/>
      <c r="C620" s="208"/>
      <c r="D620" s="209" t="s">
        <v>260</v>
      </c>
      <c r="E620" s="210" t="s">
        <v>21</v>
      </c>
      <c r="F620" s="211" t="s">
        <v>1565</v>
      </c>
      <c r="G620" s="208"/>
      <c r="H620" s="212">
        <v>6.2</v>
      </c>
      <c r="I620" s="213"/>
      <c r="J620" s="208"/>
      <c r="K620" s="208"/>
      <c r="L620" s="214"/>
      <c r="M620" s="215"/>
      <c r="N620" s="216"/>
      <c r="O620" s="216"/>
      <c r="P620" s="216"/>
      <c r="Q620" s="216"/>
      <c r="R620" s="216"/>
      <c r="S620" s="216"/>
      <c r="T620" s="217"/>
      <c r="AT620" s="218" t="s">
        <v>260</v>
      </c>
      <c r="AU620" s="218" t="s">
        <v>94</v>
      </c>
      <c r="AV620" s="11" t="s">
        <v>94</v>
      </c>
      <c r="AW620" s="11" t="s">
        <v>35</v>
      </c>
      <c r="AX620" s="11" t="s">
        <v>71</v>
      </c>
      <c r="AY620" s="218" t="s">
        <v>250</v>
      </c>
    </row>
    <row r="621" spans="2:65" s="12" customFormat="1">
      <c r="B621" s="219"/>
      <c r="C621" s="220"/>
      <c r="D621" s="209" t="s">
        <v>260</v>
      </c>
      <c r="E621" s="256" t="s">
        <v>122</v>
      </c>
      <c r="F621" s="257" t="s">
        <v>263</v>
      </c>
      <c r="G621" s="220"/>
      <c r="H621" s="258">
        <v>6.2</v>
      </c>
      <c r="I621" s="225"/>
      <c r="J621" s="220"/>
      <c r="K621" s="220"/>
      <c r="L621" s="226"/>
      <c r="M621" s="227"/>
      <c r="N621" s="228"/>
      <c r="O621" s="228"/>
      <c r="P621" s="228"/>
      <c r="Q621" s="228"/>
      <c r="R621" s="228"/>
      <c r="S621" s="228"/>
      <c r="T621" s="229"/>
      <c r="AT621" s="230" t="s">
        <v>260</v>
      </c>
      <c r="AU621" s="230" t="s">
        <v>94</v>
      </c>
      <c r="AV621" s="12" t="s">
        <v>251</v>
      </c>
      <c r="AW621" s="12" t="s">
        <v>35</v>
      </c>
      <c r="AX621" s="12" t="s">
        <v>71</v>
      </c>
      <c r="AY621" s="230" t="s">
        <v>250</v>
      </c>
    </row>
    <row r="622" spans="2:65" s="14" customFormat="1">
      <c r="B622" s="259"/>
      <c r="C622" s="260"/>
      <c r="D622" s="221" t="s">
        <v>260</v>
      </c>
      <c r="E622" s="261" t="s">
        <v>21</v>
      </c>
      <c r="F622" s="262" t="s">
        <v>663</v>
      </c>
      <c r="G622" s="260"/>
      <c r="H622" s="263">
        <v>8.18</v>
      </c>
      <c r="I622" s="264"/>
      <c r="J622" s="260"/>
      <c r="K622" s="260"/>
      <c r="L622" s="265"/>
      <c r="M622" s="266"/>
      <c r="N622" s="267"/>
      <c r="O622" s="267"/>
      <c r="P622" s="267"/>
      <c r="Q622" s="267"/>
      <c r="R622" s="267"/>
      <c r="S622" s="267"/>
      <c r="T622" s="268"/>
      <c r="AT622" s="269" t="s">
        <v>260</v>
      </c>
      <c r="AU622" s="269" t="s">
        <v>94</v>
      </c>
      <c r="AV622" s="14" t="s">
        <v>258</v>
      </c>
      <c r="AW622" s="14" t="s">
        <v>35</v>
      </c>
      <c r="AX622" s="14" t="s">
        <v>79</v>
      </c>
      <c r="AY622" s="269" t="s">
        <v>250</v>
      </c>
    </row>
    <row r="623" spans="2:65" s="1" customFormat="1" ht="22.5" customHeight="1">
      <c r="B623" s="41"/>
      <c r="C623" s="234" t="s">
        <v>1566</v>
      </c>
      <c r="D623" s="234" t="s">
        <v>304</v>
      </c>
      <c r="E623" s="235" t="s">
        <v>1567</v>
      </c>
      <c r="F623" s="236" t="s">
        <v>1568</v>
      </c>
      <c r="G623" s="237" t="s">
        <v>256</v>
      </c>
      <c r="H623" s="238">
        <v>0.14000000000000001</v>
      </c>
      <c r="I623" s="239"/>
      <c r="J623" s="240">
        <f>ROUND(I623*H623,2)</f>
        <v>0</v>
      </c>
      <c r="K623" s="236" t="s">
        <v>257</v>
      </c>
      <c r="L623" s="241"/>
      <c r="M623" s="242" t="s">
        <v>21</v>
      </c>
      <c r="N623" s="243" t="s">
        <v>43</v>
      </c>
      <c r="O623" s="42"/>
      <c r="P623" s="204">
        <f>O623*H623</f>
        <v>0</v>
      </c>
      <c r="Q623" s="204">
        <v>0.55000000000000004</v>
      </c>
      <c r="R623" s="204">
        <f>Q623*H623</f>
        <v>7.7000000000000013E-2</v>
      </c>
      <c r="S623" s="204">
        <v>0</v>
      </c>
      <c r="T623" s="205">
        <f>S623*H623</f>
        <v>0</v>
      </c>
      <c r="AR623" s="24" t="s">
        <v>408</v>
      </c>
      <c r="AT623" s="24" t="s">
        <v>304</v>
      </c>
      <c r="AU623" s="24" t="s">
        <v>94</v>
      </c>
      <c r="AY623" s="24" t="s">
        <v>250</v>
      </c>
      <c r="BE623" s="206">
        <f>IF(N623="základní",J623,0)</f>
        <v>0</v>
      </c>
      <c r="BF623" s="206">
        <f>IF(N623="snížená",J623,0)</f>
        <v>0</v>
      </c>
      <c r="BG623" s="206">
        <f>IF(N623="zákl. přenesená",J623,0)</f>
        <v>0</v>
      </c>
      <c r="BH623" s="206">
        <f>IF(N623="sníž. přenesená",J623,0)</f>
        <v>0</v>
      </c>
      <c r="BI623" s="206">
        <f>IF(N623="nulová",J623,0)</f>
        <v>0</v>
      </c>
      <c r="BJ623" s="24" t="s">
        <v>94</v>
      </c>
      <c r="BK623" s="206">
        <f>ROUND(I623*H623,2)</f>
        <v>0</v>
      </c>
      <c r="BL623" s="24" t="s">
        <v>330</v>
      </c>
      <c r="BM623" s="24" t="s">
        <v>1569</v>
      </c>
    </row>
    <row r="624" spans="2:65" s="11" customFormat="1">
      <c r="B624" s="207"/>
      <c r="C624" s="208"/>
      <c r="D624" s="209" t="s">
        <v>260</v>
      </c>
      <c r="E624" s="210" t="s">
        <v>21</v>
      </c>
      <c r="F624" s="211" t="s">
        <v>1570</v>
      </c>
      <c r="G624" s="208"/>
      <c r="H624" s="212">
        <v>4.2000000000000003E-2</v>
      </c>
      <c r="I624" s="213"/>
      <c r="J624" s="208"/>
      <c r="K624" s="208"/>
      <c r="L624" s="214"/>
      <c r="M624" s="215"/>
      <c r="N624" s="216"/>
      <c r="O624" s="216"/>
      <c r="P624" s="216"/>
      <c r="Q624" s="216"/>
      <c r="R624" s="216"/>
      <c r="S624" s="216"/>
      <c r="T624" s="217"/>
      <c r="AT624" s="218" t="s">
        <v>260</v>
      </c>
      <c r="AU624" s="218" t="s">
        <v>94</v>
      </c>
      <c r="AV624" s="11" t="s">
        <v>94</v>
      </c>
      <c r="AW624" s="11" t="s">
        <v>35</v>
      </c>
      <c r="AX624" s="11" t="s">
        <v>71</v>
      </c>
      <c r="AY624" s="218" t="s">
        <v>250</v>
      </c>
    </row>
    <row r="625" spans="2:65" s="11" customFormat="1">
      <c r="B625" s="207"/>
      <c r="C625" s="208"/>
      <c r="D625" s="209" t="s">
        <v>260</v>
      </c>
      <c r="E625" s="210" t="s">
        <v>21</v>
      </c>
      <c r="F625" s="211" t="s">
        <v>1571</v>
      </c>
      <c r="G625" s="208"/>
      <c r="H625" s="212">
        <v>9.8000000000000004E-2</v>
      </c>
      <c r="I625" s="213"/>
      <c r="J625" s="208"/>
      <c r="K625" s="208"/>
      <c r="L625" s="214"/>
      <c r="M625" s="215"/>
      <c r="N625" s="216"/>
      <c r="O625" s="216"/>
      <c r="P625" s="216"/>
      <c r="Q625" s="216"/>
      <c r="R625" s="216"/>
      <c r="S625" s="216"/>
      <c r="T625" s="217"/>
      <c r="AT625" s="218" t="s">
        <v>260</v>
      </c>
      <c r="AU625" s="218" t="s">
        <v>94</v>
      </c>
      <c r="AV625" s="11" t="s">
        <v>94</v>
      </c>
      <c r="AW625" s="11" t="s">
        <v>35</v>
      </c>
      <c r="AX625" s="11" t="s">
        <v>71</v>
      </c>
      <c r="AY625" s="218" t="s">
        <v>250</v>
      </c>
    </row>
    <row r="626" spans="2:65" s="12" customFormat="1">
      <c r="B626" s="219"/>
      <c r="C626" s="220"/>
      <c r="D626" s="221" t="s">
        <v>260</v>
      </c>
      <c r="E626" s="222" t="s">
        <v>21</v>
      </c>
      <c r="F626" s="223" t="s">
        <v>263</v>
      </c>
      <c r="G626" s="220"/>
      <c r="H626" s="224">
        <v>0.14000000000000001</v>
      </c>
      <c r="I626" s="225"/>
      <c r="J626" s="220"/>
      <c r="K626" s="220"/>
      <c r="L626" s="226"/>
      <c r="M626" s="227"/>
      <c r="N626" s="228"/>
      <c r="O626" s="228"/>
      <c r="P626" s="228"/>
      <c r="Q626" s="228"/>
      <c r="R626" s="228"/>
      <c r="S626" s="228"/>
      <c r="T626" s="229"/>
      <c r="AT626" s="230" t="s">
        <v>260</v>
      </c>
      <c r="AU626" s="230" t="s">
        <v>94</v>
      </c>
      <c r="AV626" s="12" t="s">
        <v>251</v>
      </c>
      <c r="AW626" s="12" t="s">
        <v>35</v>
      </c>
      <c r="AX626" s="12" t="s">
        <v>79</v>
      </c>
      <c r="AY626" s="230" t="s">
        <v>250</v>
      </c>
    </row>
    <row r="627" spans="2:65" s="1" customFormat="1" ht="22.5" customHeight="1">
      <c r="B627" s="41"/>
      <c r="C627" s="195" t="s">
        <v>1572</v>
      </c>
      <c r="D627" s="195" t="s">
        <v>253</v>
      </c>
      <c r="E627" s="196" t="s">
        <v>1573</v>
      </c>
      <c r="F627" s="197" t="s">
        <v>1574</v>
      </c>
      <c r="G627" s="198" t="s">
        <v>356</v>
      </c>
      <c r="H627" s="199">
        <v>4.5</v>
      </c>
      <c r="I627" s="200"/>
      <c r="J627" s="201">
        <f>ROUND(I627*H627,2)</f>
        <v>0</v>
      </c>
      <c r="K627" s="197" t="s">
        <v>257</v>
      </c>
      <c r="L627" s="61"/>
      <c r="M627" s="202" t="s">
        <v>21</v>
      </c>
      <c r="N627" s="203" t="s">
        <v>43</v>
      </c>
      <c r="O627" s="42"/>
      <c r="P627" s="204">
        <f>O627*H627</f>
        <v>0</v>
      </c>
      <c r="Q627" s="204">
        <v>9.0000000000000006E-5</v>
      </c>
      <c r="R627" s="204">
        <f>Q627*H627</f>
        <v>4.0500000000000003E-4</v>
      </c>
      <c r="S627" s="204">
        <v>0</v>
      </c>
      <c r="T627" s="205">
        <f>S627*H627</f>
        <v>0</v>
      </c>
      <c r="AR627" s="24" t="s">
        <v>330</v>
      </c>
      <c r="AT627" s="24" t="s">
        <v>253</v>
      </c>
      <c r="AU627" s="24" t="s">
        <v>94</v>
      </c>
      <c r="AY627" s="24" t="s">
        <v>250</v>
      </c>
      <c r="BE627" s="206">
        <f>IF(N627="základní",J627,0)</f>
        <v>0</v>
      </c>
      <c r="BF627" s="206">
        <f>IF(N627="snížená",J627,0)</f>
        <v>0</v>
      </c>
      <c r="BG627" s="206">
        <f>IF(N627="zákl. přenesená",J627,0)</f>
        <v>0</v>
      </c>
      <c r="BH627" s="206">
        <f>IF(N627="sníž. přenesená",J627,0)</f>
        <v>0</v>
      </c>
      <c r="BI627" s="206">
        <f>IF(N627="nulová",J627,0)</f>
        <v>0</v>
      </c>
      <c r="BJ627" s="24" t="s">
        <v>94</v>
      </c>
      <c r="BK627" s="206">
        <f>ROUND(I627*H627,2)</f>
        <v>0</v>
      </c>
      <c r="BL627" s="24" t="s">
        <v>330</v>
      </c>
      <c r="BM627" s="24" t="s">
        <v>1575</v>
      </c>
    </row>
    <row r="628" spans="2:65" s="11" customFormat="1">
      <c r="B628" s="207"/>
      <c r="C628" s="208"/>
      <c r="D628" s="209" t="s">
        <v>260</v>
      </c>
      <c r="E628" s="210" t="s">
        <v>21</v>
      </c>
      <c r="F628" s="211" t="s">
        <v>1576</v>
      </c>
      <c r="G628" s="208"/>
      <c r="H628" s="212">
        <v>4.5</v>
      </c>
      <c r="I628" s="213"/>
      <c r="J628" s="208"/>
      <c r="K628" s="208"/>
      <c r="L628" s="214"/>
      <c r="M628" s="215"/>
      <c r="N628" s="216"/>
      <c r="O628" s="216"/>
      <c r="P628" s="216"/>
      <c r="Q628" s="216"/>
      <c r="R628" s="216"/>
      <c r="S628" s="216"/>
      <c r="T628" s="217"/>
      <c r="AT628" s="218" t="s">
        <v>260</v>
      </c>
      <c r="AU628" s="218" t="s">
        <v>94</v>
      </c>
      <c r="AV628" s="11" t="s">
        <v>94</v>
      </c>
      <c r="AW628" s="11" t="s">
        <v>35</v>
      </c>
      <c r="AX628" s="11" t="s">
        <v>71</v>
      </c>
      <c r="AY628" s="218" t="s">
        <v>250</v>
      </c>
    </row>
    <row r="629" spans="2:65" s="12" customFormat="1">
      <c r="B629" s="219"/>
      <c r="C629" s="220"/>
      <c r="D629" s="221" t="s">
        <v>260</v>
      </c>
      <c r="E629" s="222" t="s">
        <v>126</v>
      </c>
      <c r="F629" s="223" t="s">
        <v>263</v>
      </c>
      <c r="G629" s="220"/>
      <c r="H629" s="224">
        <v>4.5</v>
      </c>
      <c r="I629" s="225"/>
      <c r="J629" s="220"/>
      <c r="K629" s="220"/>
      <c r="L629" s="226"/>
      <c r="M629" s="227"/>
      <c r="N629" s="228"/>
      <c r="O629" s="228"/>
      <c r="P629" s="228"/>
      <c r="Q629" s="228"/>
      <c r="R629" s="228"/>
      <c r="S629" s="228"/>
      <c r="T629" s="229"/>
      <c r="AT629" s="230" t="s">
        <v>260</v>
      </c>
      <c r="AU629" s="230" t="s">
        <v>94</v>
      </c>
      <c r="AV629" s="12" t="s">
        <v>251</v>
      </c>
      <c r="AW629" s="12" t="s">
        <v>35</v>
      </c>
      <c r="AX629" s="12" t="s">
        <v>79</v>
      </c>
      <c r="AY629" s="230" t="s">
        <v>250</v>
      </c>
    </row>
    <row r="630" spans="2:65" s="1" customFormat="1" ht="22.5" customHeight="1">
      <c r="B630" s="41"/>
      <c r="C630" s="234" t="s">
        <v>1577</v>
      </c>
      <c r="D630" s="234" t="s">
        <v>304</v>
      </c>
      <c r="E630" s="235" t="s">
        <v>1567</v>
      </c>
      <c r="F630" s="236" t="s">
        <v>1568</v>
      </c>
      <c r="G630" s="237" t="s">
        <v>256</v>
      </c>
      <c r="H630" s="238">
        <v>0.111</v>
      </c>
      <c r="I630" s="239"/>
      <c r="J630" s="240">
        <f>ROUND(I630*H630,2)</f>
        <v>0</v>
      </c>
      <c r="K630" s="236" t="s">
        <v>257</v>
      </c>
      <c r="L630" s="241"/>
      <c r="M630" s="242" t="s">
        <v>21</v>
      </c>
      <c r="N630" s="243" t="s">
        <v>43</v>
      </c>
      <c r="O630" s="42"/>
      <c r="P630" s="204">
        <f>O630*H630</f>
        <v>0</v>
      </c>
      <c r="Q630" s="204">
        <v>0.55000000000000004</v>
      </c>
      <c r="R630" s="204">
        <f>Q630*H630</f>
        <v>6.1050000000000007E-2</v>
      </c>
      <c r="S630" s="204">
        <v>0</v>
      </c>
      <c r="T630" s="205">
        <f>S630*H630</f>
        <v>0</v>
      </c>
      <c r="AR630" s="24" t="s">
        <v>408</v>
      </c>
      <c r="AT630" s="24" t="s">
        <v>304</v>
      </c>
      <c r="AU630" s="24" t="s">
        <v>94</v>
      </c>
      <c r="AY630" s="24" t="s">
        <v>250</v>
      </c>
      <c r="BE630" s="206">
        <f>IF(N630="základní",J630,0)</f>
        <v>0</v>
      </c>
      <c r="BF630" s="206">
        <f>IF(N630="snížená",J630,0)</f>
        <v>0</v>
      </c>
      <c r="BG630" s="206">
        <f>IF(N630="zákl. přenesená",J630,0)</f>
        <v>0</v>
      </c>
      <c r="BH630" s="206">
        <f>IF(N630="sníž. přenesená",J630,0)</f>
        <v>0</v>
      </c>
      <c r="BI630" s="206">
        <f>IF(N630="nulová",J630,0)</f>
        <v>0</v>
      </c>
      <c r="BJ630" s="24" t="s">
        <v>94</v>
      </c>
      <c r="BK630" s="206">
        <f>ROUND(I630*H630,2)</f>
        <v>0</v>
      </c>
      <c r="BL630" s="24" t="s">
        <v>330</v>
      </c>
      <c r="BM630" s="24" t="s">
        <v>1578</v>
      </c>
    </row>
    <row r="631" spans="2:65" s="11" customFormat="1">
      <c r="B631" s="207"/>
      <c r="C631" s="208"/>
      <c r="D631" s="221" t="s">
        <v>260</v>
      </c>
      <c r="E631" s="231" t="s">
        <v>21</v>
      </c>
      <c r="F631" s="232" t="s">
        <v>1579</v>
      </c>
      <c r="G631" s="208"/>
      <c r="H631" s="233">
        <v>0.111</v>
      </c>
      <c r="I631" s="213"/>
      <c r="J631" s="208"/>
      <c r="K631" s="208"/>
      <c r="L631" s="214"/>
      <c r="M631" s="215"/>
      <c r="N631" s="216"/>
      <c r="O631" s="216"/>
      <c r="P631" s="216"/>
      <c r="Q631" s="216"/>
      <c r="R631" s="216"/>
      <c r="S631" s="216"/>
      <c r="T631" s="217"/>
      <c r="AT631" s="218" t="s">
        <v>260</v>
      </c>
      <c r="AU631" s="218" t="s">
        <v>94</v>
      </c>
      <c r="AV631" s="11" t="s">
        <v>94</v>
      </c>
      <c r="AW631" s="11" t="s">
        <v>35</v>
      </c>
      <c r="AX631" s="11" t="s">
        <v>79</v>
      </c>
      <c r="AY631" s="218" t="s">
        <v>250</v>
      </c>
    </row>
    <row r="632" spans="2:65" s="1" customFormat="1" ht="22.5" customHeight="1">
      <c r="B632" s="41"/>
      <c r="C632" s="195" t="s">
        <v>1580</v>
      </c>
      <c r="D632" s="195" t="s">
        <v>253</v>
      </c>
      <c r="E632" s="196" t="s">
        <v>1581</v>
      </c>
      <c r="F632" s="197" t="s">
        <v>1582</v>
      </c>
      <c r="G632" s="198" t="s">
        <v>271</v>
      </c>
      <c r="H632" s="199">
        <v>0.36</v>
      </c>
      <c r="I632" s="200"/>
      <c r="J632" s="201">
        <f>ROUND(I632*H632,2)</f>
        <v>0</v>
      </c>
      <c r="K632" s="197" t="s">
        <v>257</v>
      </c>
      <c r="L632" s="61"/>
      <c r="M632" s="202" t="s">
        <v>21</v>
      </c>
      <c r="N632" s="203" t="s">
        <v>43</v>
      </c>
      <c r="O632" s="42"/>
      <c r="P632" s="204">
        <f>O632*H632</f>
        <v>0</v>
      </c>
      <c r="Q632" s="204">
        <v>0</v>
      </c>
      <c r="R632" s="204">
        <f>Q632*H632</f>
        <v>0</v>
      </c>
      <c r="S632" s="204">
        <v>7.0000000000000001E-3</v>
      </c>
      <c r="T632" s="205">
        <f>S632*H632</f>
        <v>2.5200000000000001E-3</v>
      </c>
      <c r="AR632" s="24" t="s">
        <v>330</v>
      </c>
      <c r="AT632" s="24" t="s">
        <v>253</v>
      </c>
      <c r="AU632" s="24" t="s">
        <v>94</v>
      </c>
      <c r="AY632" s="24" t="s">
        <v>250</v>
      </c>
      <c r="BE632" s="206">
        <f>IF(N632="základní",J632,0)</f>
        <v>0</v>
      </c>
      <c r="BF632" s="206">
        <f>IF(N632="snížená",J632,0)</f>
        <v>0</v>
      </c>
      <c r="BG632" s="206">
        <f>IF(N632="zákl. přenesená",J632,0)</f>
        <v>0</v>
      </c>
      <c r="BH632" s="206">
        <f>IF(N632="sníž. přenesená",J632,0)</f>
        <v>0</v>
      </c>
      <c r="BI632" s="206">
        <f>IF(N632="nulová",J632,0)</f>
        <v>0</v>
      </c>
      <c r="BJ632" s="24" t="s">
        <v>94</v>
      </c>
      <c r="BK632" s="206">
        <f>ROUND(I632*H632,2)</f>
        <v>0</v>
      </c>
      <c r="BL632" s="24" t="s">
        <v>330</v>
      </c>
      <c r="BM632" s="24" t="s">
        <v>1583</v>
      </c>
    </row>
    <row r="633" spans="2:65" s="11" customFormat="1">
      <c r="B633" s="207"/>
      <c r="C633" s="208"/>
      <c r="D633" s="221" t="s">
        <v>260</v>
      </c>
      <c r="E633" s="231" t="s">
        <v>21</v>
      </c>
      <c r="F633" s="232" t="s">
        <v>1584</v>
      </c>
      <c r="G633" s="208"/>
      <c r="H633" s="233">
        <v>0.36</v>
      </c>
      <c r="I633" s="213"/>
      <c r="J633" s="208"/>
      <c r="K633" s="208"/>
      <c r="L633" s="214"/>
      <c r="M633" s="215"/>
      <c r="N633" s="216"/>
      <c r="O633" s="216"/>
      <c r="P633" s="216"/>
      <c r="Q633" s="216"/>
      <c r="R633" s="216"/>
      <c r="S633" s="216"/>
      <c r="T633" s="217"/>
      <c r="AT633" s="218" t="s">
        <v>260</v>
      </c>
      <c r="AU633" s="218" t="s">
        <v>94</v>
      </c>
      <c r="AV633" s="11" t="s">
        <v>94</v>
      </c>
      <c r="AW633" s="11" t="s">
        <v>35</v>
      </c>
      <c r="AX633" s="11" t="s">
        <v>79</v>
      </c>
      <c r="AY633" s="218" t="s">
        <v>250</v>
      </c>
    </row>
    <row r="634" spans="2:65" s="1" customFormat="1" ht="22.5" customHeight="1">
      <c r="B634" s="41"/>
      <c r="C634" s="195" t="s">
        <v>1585</v>
      </c>
      <c r="D634" s="195" t="s">
        <v>253</v>
      </c>
      <c r="E634" s="196" t="s">
        <v>1586</v>
      </c>
      <c r="F634" s="197" t="s">
        <v>1587</v>
      </c>
      <c r="G634" s="198" t="s">
        <v>271</v>
      </c>
      <c r="H634" s="199">
        <v>14.08</v>
      </c>
      <c r="I634" s="200"/>
      <c r="J634" s="201">
        <f>ROUND(I634*H634,2)</f>
        <v>0</v>
      </c>
      <c r="K634" s="197" t="s">
        <v>257</v>
      </c>
      <c r="L634" s="61"/>
      <c r="M634" s="202" t="s">
        <v>21</v>
      </c>
      <c r="N634" s="203" t="s">
        <v>43</v>
      </c>
      <c r="O634" s="42"/>
      <c r="P634" s="204">
        <f>O634*H634</f>
        <v>0</v>
      </c>
      <c r="Q634" s="204">
        <v>0</v>
      </c>
      <c r="R634" s="204">
        <f>Q634*H634</f>
        <v>0</v>
      </c>
      <c r="S634" s="204">
        <v>7.0000000000000001E-3</v>
      </c>
      <c r="T634" s="205">
        <f>S634*H634</f>
        <v>9.8560000000000009E-2</v>
      </c>
      <c r="AR634" s="24" t="s">
        <v>330</v>
      </c>
      <c r="AT634" s="24" t="s">
        <v>253</v>
      </c>
      <c r="AU634" s="24" t="s">
        <v>94</v>
      </c>
      <c r="AY634" s="24" t="s">
        <v>250</v>
      </c>
      <c r="BE634" s="206">
        <f>IF(N634="základní",J634,0)</f>
        <v>0</v>
      </c>
      <c r="BF634" s="206">
        <f>IF(N634="snížená",J634,0)</f>
        <v>0</v>
      </c>
      <c r="BG634" s="206">
        <f>IF(N634="zákl. přenesená",J634,0)</f>
        <v>0</v>
      </c>
      <c r="BH634" s="206">
        <f>IF(N634="sníž. přenesená",J634,0)</f>
        <v>0</v>
      </c>
      <c r="BI634" s="206">
        <f>IF(N634="nulová",J634,0)</f>
        <v>0</v>
      </c>
      <c r="BJ634" s="24" t="s">
        <v>94</v>
      </c>
      <c r="BK634" s="206">
        <f>ROUND(I634*H634,2)</f>
        <v>0</v>
      </c>
      <c r="BL634" s="24" t="s">
        <v>330</v>
      </c>
      <c r="BM634" s="24" t="s">
        <v>1588</v>
      </c>
    </row>
    <row r="635" spans="2:65" s="11" customFormat="1">
      <c r="B635" s="207"/>
      <c r="C635" s="208"/>
      <c r="D635" s="221" t="s">
        <v>260</v>
      </c>
      <c r="E635" s="231" t="s">
        <v>21</v>
      </c>
      <c r="F635" s="232" t="s">
        <v>1589</v>
      </c>
      <c r="G635" s="208"/>
      <c r="H635" s="233">
        <v>14.08</v>
      </c>
      <c r="I635" s="213"/>
      <c r="J635" s="208"/>
      <c r="K635" s="208"/>
      <c r="L635" s="214"/>
      <c r="M635" s="215"/>
      <c r="N635" s="216"/>
      <c r="O635" s="216"/>
      <c r="P635" s="216"/>
      <c r="Q635" s="216"/>
      <c r="R635" s="216"/>
      <c r="S635" s="216"/>
      <c r="T635" s="217"/>
      <c r="AT635" s="218" t="s">
        <v>260</v>
      </c>
      <c r="AU635" s="218" t="s">
        <v>94</v>
      </c>
      <c r="AV635" s="11" t="s">
        <v>94</v>
      </c>
      <c r="AW635" s="11" t="s">
        <v>35</v>
      </c>
      <c r="AX635" s="11" t="s">
        <v>79</v>
      </c>
      <c r="AY635" s="218" t="s">
        <v>250</v>
      </c>
    </row>
    <row r="636" spans="2:65" s="1" customFormat="1" ht="22.5" customHeight="1">
      <c r="B636" s="41"/>
      <c r="C636" s="195" t="s">
        <v>1590</v>
      </c>
      <c r="D636" s="195" t="s">
        <v>253</v>
      </c>
      <c r="E636" s="196" t="s">
        <v>1591</v>
      </c>
      <c r="F636" s="197" t="s">
        <v>1592</v>
      </c>
      <c r="G636" s="198" t="s">
        <v>271</v>
      </c>
      <c r="H636" s="199">
        <v>90.715999999999994</v>
      </c>
      <c r="I636" s="200"/>
      <c r="J636" s="201">
        <f>ROUND(I636*H636,2)</f>
        <v>0</v>
      </c>
      <c r="K636" s="197" t="s">
        <v>257</v>
      </c>
      <c r="L636" s="61"/>
      <c r="M636" s="202" t="s">
        <v>21</v>
      </c>
      <c r="N636" s="203" t="s">
        <v>43</v>
      </c>
      <c r="O636" s="42"/>
      <c r="P636" s="204">
        <f>O636*H636</f>
        <v>0</v>
      </c>
      <c r="Q636" s="204">
        <v>0</v>
      </c>
      <c r="R636" s="204">
        <f>Q636*H636</f>
        <v>0</v>
      </c>
      <c r="S636" s="204">
        <v>5.0000000000000001E-3</v>
      </c>
      <c r="T636" s="205">
        <f>S636*H636</f>
        <v>0.45357999999999998</v>
      </c>
      <c r="AR636" s="24" t="s">
        <v>330</v>
      </c>
      <c r="AT636" s="24" t="s">
        <v>253</v>
      </c>
      <c r="AU636" s="24" t="s">
        <v>94</v>
      </c>
      <c r="AY636" s="24" t="s">
        <v>250</v>
      </c>
      <c r="BE636" s="206">
        <f>IF(N636="základní",J636,0)</f>
        <v>0</v>
      </c>
      <c r="BF636" s="206">
        <f>IF(N636="snížená",J636,0)</f>
        <v>0</v>
      </c>
      <c r="BG636" s="206">
        <f>IF(N636="zákl. přenesená",J636,0)</f>
        <v>0</v>
      </c>
      <c r="BH636" s="206">
        <f>IF(N636="sníž. přenesená",J636,0)</f>
        <v>0</v>
      </c>
      <c r="BI636" s="206">
        <f>IF(N636="nulová",J636,0)</f>
        <v>0</v>
      </c>
      <c r="BJ636" s="24" t="s">
        <v>94</v>
      </c>
      <c r="BK636" s="206">
        <f>ROUND(I636*H636,2)</f>
        <v>0</v>
      </c>
      <c r="BL636" s="24" t="s">
        <v>330</v>
      </c>
      <c r="BM636" s="24" t="s">
        <v>1593</v>
      </c>
    </row>
    <row r="637" spans="2:65" s="11" customFormat="1">
      <c r="B637" s="207"/>
      <c r="C637" s="208"/>
      <c r="D637" s="221" t="s">
        <v>260</v>
      </c>
      <c r="E637" s="231" t="s">
        <v>21</v>
      </c>
      <c r="F637" s="232" t="s">
        <v>1594</v>
      </c>
      <c r="G637" s="208"/>
      <c r="H637" s="233">
        <v>90.715999999999994</v>
      </c>
      <c r="I637" s="213"/>
      <c r="J637" s="208"/>
      <c r="K637" s="208"/>
      <c r="L637" s="214"/>
      <c r="M637" s="215"/>
      <c r="N637" s="216"/>
      <c r="O637" s="216"/>
      <c r="P637" s="216"/>
      <c r="Q637" s="216"/>
      <c r="R637" s="216"/>
      <c r="S637" s="216"/>
      <c r="T637" s="217"/>
      <c r="AT637" s="218" t="s">
        <v>260</v>
      </c>
      <c r="AU637" s="218" t="s">
        <v>94</v>
      </c>
      <c r="AV637" s="11" t="s">
        <v>94</v>
      </c>
      <c r="AW637" s="11" t="s">
        <v>35</v>
      </c>
      <c r="AX637" s="11" t="s">
        <v>79</v>
      </c>
      <c r="AY637" s="218" t="s">
        <v>250</v>
      </c>
    </row>
    <row r="638" spans="2:65" s="1" customFormat="1" ht="31.5" customHeight="1">
      <c r="B638" s="41"/>
      <c r="C638" s="195" t="s">
        <v>1595</v>
      </c>
      <c r="D638" s="195" t="s">
        <v>253</v>
      </c>
      <c r="E638" s="196" t="s">
        <v>1596</v>
      </c>
      <c r="F638" s="197" t="s">
        <v>1597</v>
      </c>
      <c r="G638" s="198" t="s">
        <v>271</v>
      </c>
      <c r="H638" s="199">
        <v>91.075999999999993</v>
      </c>
      <c r="I638" s="200"/>
      <c r="J638" s="201">
        <f>ROUND(I638*H638,2)</f>
        <v>0</v>
      </c>
      <c r="K638" s="197" t="s">
        <v>257</v>
      </c>
      <c r="L638" s="61"/>
      <c r="M638" s="202" t="s">
        <v>21</v>
      </c>
      <c r="N638" s="203" t="s">
        <v>43</v>
      </c>
      <c r="O638" s="42"/>
      <c r="P638" s="204">
        <f>O638*H638</f>
        <v>0</v>
      </c>
      <c r="Q638" s="204">
        <v>3.0000000000000001E-5</v>
      </c>
      <c r="R638" s="204">
        <f>Q638*H638</f>
        <v>2.7322799999999997E-3</v>
      </c>
      <c r="S638" s="204">
        <v>0</v>
      </c>
      <c r="T638" s="205">
        <f>S638*H638</f>
        <v>0</v>
      </c>
      <c r="AR638" s="24" t="s">
        <v>330</v>
      </c>
      <c r="AT638" s="24" t="s">
        <v>253</v>
      </c>
      <c r="AU638" s="24" t="s">
        <v>94</v>
      </c>
      <c r="AY638" s="24" t="s">
        <v>250</v>
      </c>
      <c r="BE638" s="206">
        <f>IF(N638="základní",J638,0)</f>
        <v>0</v>
      </c>
      <c r="BF638" s="206">
        <f>IF(N638="snížená",J638,0)</f>
        <v>0</v>
      </c>
      <c r="BG638" s="206">
        <f>IF(N638="zákl. přenesená",J638,0)</f>
        <v>0</v>
      </c>
      <c r="BH638" s="206">
        <f>IF(N638="sníž. přenesená",J638,0)</f>
        <v>0</v>
      </c>
      <c r="BI638" s="206">
        <f>IF(N638="nulová",J638,0)</f>
        <v>0</v>
      </c>
      <c r="BJ638" s="24" t="s">
        <v>94</v>
      </c>
      <c r="BK638" s="206">
        <f>ROUND(I638*H638,2)</f>
        <v>0</v>
      </c>
      <c r="BL638" s="24" t="s">
        <v>330</v>
      </c>
      <c r="BM638" s="24" t="s">
        <v>1598</v>
      </c>
    </row>
    <row r="639" spans="2:65" s="11" customFormat="1">
      <c r="B639" s="207"/>
      <c r="C639" s="208"/>
      <c r="D639" s="209" t="s">
        <v>260</v>
      </c>
      <c r="E639" s="210" t="s">
        <v>21</v>
      </c>
      <c r="F639" s="211" t="s">
        <v>1599</v>
      </c>
      <c r="G639" s="208"/>
      <c r="H639" s="212">
        <v>90.715999999999994</v>
      </c>
      <c r="I639" s="213"/>
      <c r="J639" s="208"/>
      <c r="K639" s="208"/>
      <c r="L639" s="214"/>
      <c r="M639" s="215"/>
      <c r="N639" s="216"/>
      <c r="O639" s="216"/>
      <c r="P639" s="216"/>
      <c r="Q639" s="216"/>
      <c r="R639" s="216"/>
      <c r="S639" s="216"/>
      <c r="T639" s="217"/>
      <c r="AT639" s="218" t="s">
        <v>260</v>
      </c>
      <c r="AU639" s="218" t="s">
        <v>94</v>
      </c>
      <c r="AV639" s="11" t="s">
        <v>94</v>
      </c>
      <c r="AW639" s="11" t="s">
        <v>35</v>
      </c>
      <c r="AX639" s="11" t="s">
        <v>71</v>
      </c>
      <c r="AY639" s="218" t="s">
        <v>250</v>
      </c>
    </row>
    <row r="640" spans="2:65" s="11" customFormat="1">
      <c r="B640" s="207"/>
      <c r="C640" s="208"/>
      <c r="D640" s="209" t="s">
        <v>260</v>
      </c>
      <c r="E640" s="210" t="s">
        <v>21</v>
      </c>
      <c r="F640" s="211" t="s">
        <v>1600</v>
      </c>
      <c r="G640" s="208"/>
      <c r="H640" s="212">
        <v>0.36</v>
      </c>
      <c r="I640" s="213"/>
      <c r="J640" s="208"/>
      <c r="K640" s="208"/>
      <c r="L640" s="214"/>
      <c r="M640" s="215"/>
      <c r="N640" s="216"/>
      <c r="O640" s="216"/>
      <c r="P640" s="216"/>
      <c r="Q640" s="216"/>
      <c r="R640" s="216"/>
      <c r="S640" s="216"/>
      <c r="T640" s="217"/>
      <c r="AT640" s="218" t="s">
        <v>260</v>
      </c>
      <c r="AU640" s="218" t="s">
        <v>94</v>
      </c>
      <c r="AV640" s="11" t="s">
        <v>94</v>
      </c>
      <c r="AW640" s="11" t="s">
        <v>35</v>
      </c>
      <c r="AX640" s="11" t="s">
        <v>71</v>
      </c>
      <c r="AY640" s="218" t="s">
        <v>250</v>
      </c>
    </row>
    <row r="641" spans="2:65" s="12" customFormat="1">
      <c r="B641" s="219"/>
      <c r="C641" s="220"/>
      <c r="D641" s="221" t="s">
        <v>260</v>
      </c>
      <c r="E641" s="222" t="s">
        <v>132</v>
      </c>
      <c r="F641" s="223" t="s">
        <v>263</v>
      </c>
      <c r="G641" s="220"/>
      <c r="H641" s="224">
        <v>91.075999999999993</v>
      </c>
      <c r="I641" s="225"/>
      <c r="J641" s="220"/>
      <c r="K641" s="220"/>
      <c r="L641" s="226"/>
      <c r="M641" s="227"/>
      <c r="N641" s="228"/>
      <c r="O641" s="228"/>
      <c r="P641" s="228"/>
      <c r="Q641" s="228"/>
      <c r="R641" s="228"/>
      <c r="S641" s="228"/>
      <c r="T641" s="229"/>
      <c r="AT641" s="230" t="s">
        <v>260</v>
      </c>
      <c r="AU641" s="230" t="s">
        <v>94</v>
      </c>
      <c r="AV641" s="12" t="s">
        <v>251</v>
      </c>
      <c r="AW641" s="12" t="s">
        <v>35</v>
      </c>
      <c r="AX641" s="12" t="s">
        <v>79</v>
      </c>
      <c r="AY641" s="230" t="s">
        <v>250</v>
      </c>
    </row>
    <row r="642" spans="2:65" s="1" customFormat="1" ht="22.5" customHeight="1">
      <c r="B642" s="41"/>
      <c r="C642" s="195" t="s">
        <v>1601</v>
      </c>
      <c r="D642" s="195" t="s">
        <v>253</v>
      </c>
      <c r="E642" s="196" t="s">
        <v>1602</v>
      </c>
      <c r="F642" s="197" t="s">
        <v>1603</v>
      </c>
      <c r="G642" s="198" t="s">
        <v>256</v>
      </c>
      <c r="H642" s="199">
        <v>2.9580000000000002</v>
      </c>
      <c r="I642" s="200"/>
      <c r="J642" s="201">
        <f>ROUND(I642*H642,2)</f>
        <v>0</v>
      </c>
      <c r="K642" s="197" t="s">
        <v>257</v>
      </c>
      <c r="L642" s="61"/>
      <c r="M642" s="202" t="s">
        <v>21</v>
      </c>
      <c r="N642" s="203" t="s">
        <v>43</v>
      </c>
      <c r="O642" s="42"/>
      <c r="P642" s="204">
        <f>O642*H642</f>
        <v>0</v>
      </c>
      <c r="Q642" s="204">
        <v>2.3369999999999998E-2</v>
      </c>
      <c r="R642" s="204">
        <f>Q642*H642</f>
        <v>6.9128460000000003E-2</v>
      </c>
      <c r="S642" s="204">
        <v>0</v>
      </c>
      <c r="T642" s="205">
        <f>S642*H642</f>
        <v>0</v>
      </c>
      <c r="AR642" s="24" t="s">
        <v>330</v>
      </c>
      <c r="AT642" s="24" t="s">
        <v>253</v>
      </c>
      <c r="AU642" s="24" t="s">
        <v>94</v>
      </c>
      <c r="AY642" s="24" t="s">
        <v>250</v>
      </c>
      <c r="BE642" s="206">
        <f>IF(N642="základní",J642,0)</f>
        <v>0</v>
      </c>
      <c r="BF642" s="206">
        <f>IF(N642="snížená",J642,0)</f>
        <v>0</v>
      </c>
      <c r="BG642" s="206">
        <f>IF(N642="zákl. přenesená",J642,0)</f>
        <v>0</v>
      </c>
      <c r="BH642" s="206">
        <f>IF(N642="sníž. přenesená",J642,0)</f>
        <v>0</v>
      </c>
      <c r="BI642" s="206">
        <f>IF(N642="nulová",J642,0)</f>
        <v>0</v>
      </c>
      <c r="BJ642" s="24" t="s">
        <v>94</v>
      </c>
      <c r="BK642" s="206">
        <f>ROUND(I642*H642,2)</f>
        <v>0</v>
      </c>
      <c r="BL642" s="24" t="s">
        <v>330</v>
      </c>
      <c r="BM642" s="24" t="s">
        <v>1604</v>
      </c>
    </row>
    <row r="643" spans="2:65" s="11" customFormat="1">
      <c r="B643" s="207"/>
      <c r="C643" s="208"/>
      <c r="D643" s="209" t="s">
        <v>260</v>
      </c>
      <c r="E643" s="210" t="s">
        <v>21</v>
      </c>
      <c r="F643" s="211" t="s">
        <v>1605</v>
      </c>
      <c r="G643" s="208"/>
      <c r="H643" s="212">
        <v>2</v>
      </c>
      <c r="I643" s="213"/>
      <c r="J643" s="208"/>
      <c r="K643" s="208"/>
      <c r="L643" s="214"/>
      <c r="M643" s="215"/>
      <c r="N643" s="216"/>
      <c r="O643" s="216"/>
      <c r="P643" s="216"/>
      <c r="Q643" s="216"/>
      <c r="R643" s="216"/>
      <c r="S643" s="216"/>
      <c r="T643" s="217"/>
      <c r="AT643" s="218" t="s">
        <v>260</v>
      </c>
      <c r="AU643" s="218" t="s">
        <v>94</v>
      </c>
      <c r="AV643" s="11" t="s">
        <v>94</v>
      </c>
      <c r="AW643" s="11" t="s">
        <v>35</v>
      </c>
      <c r="AX643" s="11" t="s">
        <v>71</v>
      </c>
      <c r="AY643" s="218" t="s">
        <v>250</v>
      </c>
    </row>
    <row r="644" spans="2:65" s="11" customFormat="1">
      <c r="B644" s="207"/>
      <c r="C644" s="208"/>
      <c r="D644" s="209" t="s">
        <v>260</v>
      </c>
      <c r="E644" s="210" t="s">
        <v>21</v>
      </c>
      <c r="F644" s="211" t="s">
        <v>1606</v>
      </c>
      <c r="G644" s="208"/>
      <c r="H644" s="212">
        <v>8.8999999999999996E-2</v>
      </c>
      <c r="I644" s="213"/>
      <c r="J644" s="208"/>
      <c r="K644" s="208"/>
      <c r="L644" s="214"/>
      <c r="M644" s="215"/>
      <c r="N644" s="216"/>
      <c r="O644" s="216"/>
      <c r="P644" s="216"/>
      <c r="Q644" s="216"/>
      <c r="R644" s="216"/>
      <c r="S644" s="216"/>
      <c r="T644" s="217"/>
      <c r="AT644" s="218" t="s">
        <v>260</v>
      </c>
      <c r="AU644" s="218" t="s">
        <v>94</v>
      </c>
      <c r="AV644" s="11" t="s">
        <v>94</v>
      </c>
      <c r="AW644" s="11" t="s">
        <v>35</v>
      </c>
      <c r="AX644" s="11" t="s">
        <v>71</v>
      </c>
      <c r="AY644" s="218" t="s">
        <v>250</v>
      </c>
    </row>
    <row r="645" spans="2:65" s="11" customFormat="1">
      <c r="B645" s="207"/>
      <c r="C645" s="208"/>
      <c r="D645" s="209" t="s">
        <v>260</v>
      </c>
      <c r="E645" s="210" t="s">
        <v>21</v>
      </c>
      <c r="F645" s="211" t="s">
        <v>1607</v>
      </c>
      <c r="G645" s="208"/>
      <c r="H645" s="212">
        <v>3.9E-2</v>
      </c>
      <c r="I645" s="213"/>
      <c r="J645" s="208"/>
      <c r="K645" s="208"/>
      <c r="L645" s="214"/>
      <c r="M645" s="215"/>
      <c r="N645" s="216"/>
      <c r="O645" s="216"/>
      <c r="P645" s="216"/>
      <c r="Q645" s="216"/>
      <c r="R645" s="216"/>
      <c r="S645" s="216"/>
      <c r="T645" s="217"/>
      <c r="AT645" s="218" t="s">
        <v>260</v>
      </c>
      <c r="AU645" s="218" t="s">
        <v>94</v>
      </c>
      <c r="AV645" s="11" t="s">
        <v>94</v>
      </c>
      <c r="AW645" s="11" t="s">
        <v>35</v>
      </c>
      <c r="AX645" s="11" t="s">
        <v>71</v>
      </c>
      <c r="AY645" s="218" t="s">
        <v>250</v>
      </c>
    </row>
    <row r="646" spans="2:65" s="11" customFormat="1">
      <c r="B646" s="207"/>
      <c r="C646" s="208"/>
      <c r="D646" s="209" t="s">
        <v>260</v>
      </c>
      <c r="E646" s="210" t="s">
        <v>21</v>
      </c>
      <c r="F646" s="211" t="s">
        <v>1608</v>
      </c>
      <c r="G646" s="208"/>
      <c r="H646" s="212">
        <v>0.72899999999999998</v>
      </c>
      <c r="I646" s="213"/>
      <c r="J646" s="208"/>
      <c r="K646" s="208"/>
      <c r="L646" s="214"/>
      <c r="M646" s="215"/>
      <c r="N646" s="216"/>
      <c r="O646" s="216"/>
      <c r="P646" s="216"/>
      <c r="Q646" s="216"/>
      <c r="R646" s="216"/>
      <c r="S646" s="216"/>
      <c r="T646" s="217"/>
      <c r="AT646" s="218" t="s">
        <v>260</v>
      </c>
      <c r="AU646" s="218" t="s">
        <v>94</v>
      </c>
      <c r="AV646" s="11" t="s">
        <v>94</v>
      </c>
      <c r="AW646" s="11" t="s">
        <v>35</v>
      </c>
      <c r="AX646" s="11" t="s">
        <v>71</v>
      </c>
      <c r="AY646" s="218" t="s">
        <v>250</v>
      </c>
    </row>
    <row r="647" spans="2:65" s="11" customFormat="1">
      <c r="B647" s="207"/>
      <c r="C647" s="208"/>
      <c r="D647" s="209" t="s">
        <v>260</v>
      </c>
      <c r="E647" s="210" t="s">
        <v>21</v>
      </c>
      <c r="F647" s="211" t="s">
        <v>1609</v>
      </c>
      <c r="G647" s="208"/>
      <c r="H647" s="212">
        <v>0.10100000000000001</v>
      </c>
      <c r="I647" s="213"/>
      <c r="J647" s="208"/>
      <c r="K647" s="208"/>
      <c r="L647" s="214"/>
      <c r="M647" s="215"/>
      <c r="N647" s="216"/>
      <c r="O647" s="216"/>
      <c r="P647" s="216"/>
      <c r="Q647" s="216"/>
      <c r="R647" s="216"/>
      <c r="S647" s="216"/>
      <c r="T647" s="217"/>
      <c r="AT647" s="218" t="s">
        <v>260</v>
      </c>
      <c r="AU647" s="218" t="s">
        <v>94</v>
      </c>
      <c r="AV647" s="11" t="s">
        <v>94</v>
      </c>
      <c r="AW647" s="11" t="s">
        <v>35</v>
      </c>
      <c r="AX647" s="11" t="s">
        <v>71</v>
      </c>
      <c r="AY647" s="218" t="s">
        <v>250</v>
      </c>
    </row>
    <row r="648" spans="2:65" s="12" customFormat="1">
      <c r="B648" s="219"/>
      <c r="C648" s="220"/>
      <c r="D648" s="221" t="s">
        <v>260</v>
      </c>
      <c r="E648" s="222" t="s">
        <v>21</v>
      </c>
      <c r="F648" s="223" t="s">
        <v>263</v>
      </c>
      <c r="G648" s="220"/>
      <c r="H648" s="224">
        <v>2.9580000000000002</v>
      </c>
      <c r="I648" s="225"/>
      <c r="J648" s="220"/>
      <c r="K648" s="220"/>
      <c r="L648" s="226"/>
      <c r="M648" s="227"/>
      <c r="N648" s="228"/>
      <c r="O648" s="228"/>
      <c r="P648" s="228"/>
      <c r="Q648" s="228"/>
      <c r="R648" s="228"/>
      <c r="S648" s="228"/>
      <c r="T648" s="229"/>
      <c r="AT648" s="230" t="s">
        <v>260</v>
      </c>
      <c r="AU648" s="230" t="s">
        <v>94</v>
      </c>
      <c r="AV648" s="12" t="s">
        <v>251</v>
      </c>
      <c r="AW648" s="12" t="s">
        <v>35</v>
      </c>
      <c r="AX648" s="12" t="s">
        <v>79</v>
      </c>
      <c r="AY648" s="230" t="s">
        <v>250</v>
      </c>
    </row>
    <row r="649" spans="2:65" s="1" customFormat="1" ht="31.5" customHeight="1">
      <c r="B649" s="41"/>
      <c r="C649" s="195" t="s">
        <v>1610</v>
      </c>
      <c r="D649" s="195" t="s">
        <v>253</v>
      </c>
      <c r="E649" s="196" t="s">
        <v>1611</v>
      </c>
      <c r="F649" s="197" t="s">
        <v>1612</v>
      </c>
      <c r="G649" s="198" t="s">
        <v>271</v>
      </c>
      <c r="H649" s="199">
        <v>125.136</v>
      </c>
      <c r="I649" s="200"/>
      <c r="J649" s="201">
        <f>ROUND(I649*H649,2)</f>
        <v>0</v>
      </c>
      <c r="K649" s="197" t="s">
        <v>257</v>
      </c>
      <c r="L649" s="61"/>
      <c r="M649" s="202" t="s">
        <v>21</v>
      </c>
      <c r="N649" s="203" t="s">
        <v>43</v>
      </c>
      <c r="O649" s="42"/>
      <c r="P649" s="204">
        <f>O649*H649</f>
        <v>0</v>
      </c>
      <c r="Q649" s="204">
        <v>1.772E-2</v>
      </c>
      <c r="R649" s="204">
        <f>Q649*H649</f>
        <v>2.2174099199999997</v>
      </c>
      <c r="S649" s="204">
        <v>0</v>
      </c>
      <c r="T649" s="205">
        <f>S649*H649</f>
        <v>0</v>
      </c>
      <c r="AR649" s="24" t="s">
        <v>330</v>
      </c>
      <c r="AT649" s="24" t="s">
        <v>253</v>
      </c>
      <c r="AU649" s="24" t="s">
        <v>94</v>
      </c>
      <c r="AY649" s="24" t="s">
        <v>250</v>
      </c>
      <c r="BE649" s="206">
        <f>IF(N649="základní",J649,0)</f>
        <v>0</v>
      </c>
      <c r="BF649" s="206">
        <f>IF(N649="snížená",J649,0)</f>
        <v>0</v>
      </c>
      <c r="BG649" s="206">
        <f>IF(N649="zákl. přenesená",J649,0)</f>
        <v>0</v>
      </c>
      <c r="BH649" s="206">
        <f>IF(N649="sníž. přenesená",J649,0)</f>
        <v>0</v>
      </c>
      <c r="BI649" s="206">
        <f>IF(N649="nulová",J649,0)</f>
        <v>0</v>
      </c>
      <c r="BJ649" s="24" t="s">
        <v>94</v>
      </c>
      <c r="BK649" s="206">
        <f>ROUND(I649*H649,2)</f>
        <v>0</v>
      </c>
      <c r="BL649" s="24" t="s">
        <v>330</v>
      </c>
      <c r="BM649" s="24" t="s">
        <v>1613</v>
      </c>
    </row>
    <row r="650" spans="2:65" s="11" customFormat="1">
      <c r="B650" s="207"/>
      <c r="C650" s="208"/>
      <c r="D650" s="209" t="s">
        <v>260</v>
      </c>
      <c r="E650" s="210" t="s">
        <v>21</v>
      </c>
      <c r="F650" s="211" t="s">
        <v>738</v>
      </c>
      <c r="G650" s="208"/>
      <c r="H650" s="212">
        <v>75.239999999999995</v>
      </c>
      <c r="I650" s="213"/>
      <c r="J650" s="208"/>
      <c r="K650" s="208"/>
      <c r="L650" s="214"/>
      <c r="M650" s="215"/>
      <c r="N650" s="216"/>
      <c r="O650" s="216"/>
      <c r="P650" s="216"/>
      <c r="Q650" s="216"/>
      <c r="R650" s="216"/>
      <c r="S650" s="216"/>
      <c r="T650" s="217"/>
      <c r="AT650" s="218" t="s">
        <v>260</v>
      </c>
      <c r="AU650" s="218" t="s">
        <v>94</v>
      </c>
      <c r="AV650" s="11" t="s">
        <v>94</v>
      </c>
      <c r="AW650" s="11" t="s">
        <v>35</v>
      </c>
      <c r="AX650" s="11" t="s">
        <v>71</v>
      </c>
      <c r="AY650" s="218" t="s">
        <v>250</v>
      </c>
    </row>
    <row r="651" spans="2:65" s="11" customFormat="1">
      <c r="B651" s="207"/>
      <c r="C651" s="208"/>
      <c r="D651" s="209" t="s">
        <v>260</v>
      </c>
      <c r="E651" s="210" t="s">
        <v>21</v>
      </c>
      <c r="F651" s="211" t="s">
        <v>739</v>
      </c>
      <c r="G651" s="208"/>
      <c r="H651" s="212">
        <v>35.463999999999999</v>
      </c>
      <c r="I651" s="213"/>
      <c r="J651" s="208"/>
      <c r="K651" s="208"/>
      <c r="L651" s="214"/>
      <c r="M651" s="215"/>
      <c r="N651" s="216"/>
      <c r="O651" s="216"/>
      <c r="P651" s="216"/>
      <c r="Q651" s="216"/>
      <c r="R651" s="216"/>
      <c r="S651" s="216"/>
      <c r="T651" s="217"/>
      <c r="AT651" s="218" t="s">
        <v>260</v>
      </c>
      <c r="AU651" s="218" t="s">
        <v>94</v>
      </c>
      <c r="AV651" s="11" t="s">
        <v>94</v>
      </c>
      <c r="AW651" s="11" t="s">
        <v>35</v>
      </c>
      <c r="AX651" s="11" t="s">
        <v>71</v>
      </c>
      <c r="AY651" s="218" t="s">
        <v>250</v>
      </c>
    </row>
    <row r="652" spans="2:65" s="11" customFormat="1">
      <c r="B652" s="207"/>
      <c r="C652" s="208"/>
      <c r="D652" s="209" t="s">
        <v>260</v>
      </c>
      <c r="E652" s="210" t="s">
        <v>21</v>
      </c>
      <c r="F652" s="211" t="s">
        <v>740</v>
      </c>
      <c r="G652" s="208"/>
      <c r="H652" s="212">
        <v>-13.728</v>
      </c>
      <c r="I652" s="213"/>
      <c r="J652" s="208"/>
      <c r="K652" s="208"/>
      <c r="L652" s="214"/>
      <c r="M652" s="215"/>
      <c r="N652" s="216"/>
      <c r="O652" s="216"/>
      <c r="P652" s="216"/>
      <c r="Q652" s="216"/>
      <c r="R652" s="216"/>
      <c r="S652" s="216"/>
      <c r="T652" s="217"/>
      <c r="AT652" s="218" t="s">
        <v>260</v>
      </c>
      <c r="AU652" s="218" t="s">
        <v>94</v>
      </c>
      <c r="AV652" s="11" t="s">
        <v>94</v>
      </c>
      <c r="AW652" s="11" t="s">
        <v>35</v>
      </c>
      <c r="AX652" s="11" t="s">
        <v>71</v>
      </c>
      <c r="AY652" s="218" t="s">
        <v>250</v>
      </c>
    </row>
    <row r="653" spans="2:65" s="11" customFormat="1">
      <c r="B653" s="207"/>
      <c r="C653" s="208"/>
      <c r="D653" s="209" t="s">
        <v>260</v>
      </c>
      <c r="E653" s="210" t="s">
        <v>21</v>
      </c>
      <c r="F653" s="211" t="s">
        <v>1614</v>
      </c>
      <c r="G653" s="208"/>
      <c r="H653" s="212">
        <v>28.16</v>
      </c>
      <c r="I653" s="213"/>
      <c r="J653" s="208"/>
      <c r="K653" s="208"/>
      <c r="L653" s="214"/>
      <c r="M653" s="215"/>
      <c r="N653" s="216"/>
      <c r="O653" s="216"/>
      <c r="P653" s="216"/>
      <c r="Q653" s="216"/>
      <c r="R653" s="216"/>
      <c r="S653" s="216"/>
      <c r="T653" s="217"/>
      <c r="AT653" s="218" t="s">
        <v>260</v>
      </c>
      <c r="AU653" s="218" t="s">
        <v>94</v>
      </c>
      <c r="AV653" s="11" t="s">
        <v>94</v>
      </c>
      <c r="AW653" s="11" t="s">
        <v>35</v>
      </c>
      <c r="AX653" s="11" t="s">
        <v>71</v>
      </c>
      <c r="AY653" s="218" t="s">
        <v>250</v>
      </c>
    </row>
    <row r="654" spans="2:65" s="12" customFormat="1">
      <c r="B654" s="219"/>
      <c r="C654" s="220"/>
      <c r="D654" s="221" t="s">
        <v>260</v>
      </c>
      <c r="E654" s="222" t="s">
        <v>114</v>
      </c>
      <c r="F654" s="223" t="s">
        <v>263</v>
      </c>
      <c r="G654" s="220"/>
      <c r="H654" s="224">
        <v>125.136</v>
      </c>
      <c r="I654" s="225"/>
      <c r="J654" s="220"/>
      <c r="K654" s="220"/>
      <c r="L654" s="226"/>
      <c r="M654" s="227"/>
      <c r="N654" s="228"/>
      <c r="O654" s="228"/>
      <c r="P654" s="228"/>
      <c r="Q654" s="228"/>
      <c r="R654" s="228"/>
      <c r="S654" s="228"/>
      <c r="T654" s="229"/>
      <c r="AT654" s="230" t="s">
        <v>260</v>
      </c>
      <c r="AU654" s="230" t="s">
        <v>94</v>
      </c>
      <c r="AV654" s="12" t="s">
        <v>251</v>
      </c>
      <c r="AW654" s="12" t="s">
        <v>35</v>
      </c>
      <c r="AX654" s="12" t="s">
        <v>79</v>
      </c>
      <c r="AY654" s="230" t="s">
        <v>250</v>
      </c>
    </row>
    <row r="655" spans="2:65" s="1" customFormat="1" ht="22.5" customHeight="1">
      <c r="B655" s="41"/>
      <c r="C655" s="195" t="s">
        <v>1615</v>
      </c>
      <c r="D655" s="195" t="s">
        <v>253</v>
      </c>
      <c r="E655" s="196" t="s">
        <v>1616</v>
      </c>
      <c r="F655" s="197" t="s">
        <v>1617</v>
      </c>
      <c r="G655" s="198" t="s">
        <v>271</v>
      </c>
      <c r="H655" s="199">
        <v>125.136</v>
      </c>
      <c r="I655" s="200"/>
      <c r="J655" s="201">
        <f>ROUND(I655*H655,2)</f>
        <v>0</v>
      </c>
      <c r="K655" s="197" t="s">
        <v>257</v>
      </c>
      <c r="L655" s="61"/>
      <c r="M655" s="202" t="s">
        <v>21</v>
      </c>
      <c r="N655" s="203" t="s">
        <v>43</v>
      </c>
      <c r="O655" s="42"/>
      <c r="P655" s="204">
        <f>O655*H655</f>
        <v>0</v>
      </c>
      <c r="Q655" s="204">
        <v>2.0000000000000001E-4</v>
      </c>
      <c r="R655" s="204">
        <f>Q655*H655</f>
        <v>2.5027199999999999E-2</v>
      </c>
      <c r="S655" s="204">
        <v>0</v>
      </c>
      <c r="T655" s="205">
        <f>S655*H655</f>
        <v>0</v>
      </c>
      <c r="AR655" s="24" t="s">
        <v>330</v>
      </c>
      <c r="AT655" s="24" t="s">
        <v>253</v>
      </c>
      <c r="AU655" s="24" t="s">
        <v>94</v>
      </c>
      <c r="AY655" s="24" t="s">
        <v>250</v>
      </c>
      <c r="BE655" s="206">
        <f>IF(N655="základní",J655,0)</f>
        <v>0</v>
      </c>
      <c r="BF655" s="206">
        <f>IF(N655="snížená",J655,0)</f>
        <v>0</v>
      </c>
      <c r="BG655" s="206">
        <f>IF(N655="zákl. přenesená",J655,0)</f>
        <v>0</v>
      </c>
      <c r="BH655" s="206">
        <f>IF(N655="sníž. přenesená",J655,0)</f>
        <v>0</v>
      </c>
      <c r="BI655" s="206">
        <f>IF(N655="nulová",J655,0)</f>
        <v>0</v>
      </c>
      <c r="BJ655" s="24" t="s">
        <v>94</v>
      </c>
      <c r="BK655" s="206">
        <f>ROUND(I655*H655,2)</f>
        <v>0</v>
      </c>
      <c r="BL655" s="24" t="s">
        <v>330</v>
      </c>
      <c r="BM655" s="24" t="s">
        <v>1618</v>
      </c>
    </row>
    <row r="656" spans="2:65" s="11" customFormat="1">
      <c r="B656" s="207"/>
      <c r="C656" s="208"/>
      <c r="D656" s="221" t="s">
        <v>260</v>
      </c>
      <c r="E656" s="231" t="s">
        <v>21</v>
      </c>
      <c r="F656" s="232" t="s">
        <v>114</v>
      </c>
      <c r="G656" s="208"/>
      <c r="H656" s="233">
        <v>125.136</v>
      </c>
      <c r="I656" s="213"/>
      <c r="J656" s="208"/>
      <c r="K656" s="208"/>
      <c r="L656" s="214"/>
      <c r="M656" s="215"/>
      <c r="N656" s="216"/>
      <c r="O656" s="216"/>
      <c r="P656" s="216"/>
      <c r="Q656" s="216"/>
      <c r="R656" s="216"/>
      <c r="S656" s="216"/>
      <c r="T656" s="217"/>
      <c r="AT656" s="218" t="s">
        <v>260</v>
      </c>
      <c r="AU656" s="218" t="s">
        <v>94</v>
      </c>
      <c r="AV656" s="11" t="s">
        <v>94</v>
      </c>
      <c r="AW656" s="11" t="s">
        <v>35</v>
      </c>
      <c r="AX656" s="11" t="s">
        <v>79</v>
      </c>
      <c r="AY656" s="218" t="s">
        <v>250</v>
      </c>
    </row>
    <row r="657" spans="2:65" s="1" customFormat="1" ht="31.5" customHeight="1">
      <c r="B657" s="41"/>
      <c r="C657" s="195" t="s">
        <v>1619</v>
      </c>
      <c r="D657" s="195" t="s">
        <v>253</v>
      </c>
      <c r="E657" s="196" t="s">
        <v>1620</v>
      </c>
      <c r="F657" s="197" t="s">
        <v>1621</v>
      </c>
      <c r="G657" s="198" t="s">
        <v>271</v>
      </c>
      <c r="H657" s="199">
        <v>90.21</v>
      </c>
      <c r="I657" s="200"/>
      <c r="J657" s="201">
        <f>ROUND(I657*H657,2)</f>
        <v>0</v>
      </c>
      <c r="K657" s="197" t="s">
        <v>257</v>
      </c>
      <c r="L657" s="61"/>
      <c r="M657" s="202" t="s">
        <v>21</v>
      </c>
      <c r="N657" s="203" t="s">
        <v>43</v>
      </c>
      <c r="O657" s="42"/>
      <c r="P657" s="204">
        <f>O657*H657</f>
        <v>0</v>
      </c>
      <c r="Q657" s="204">
        <v>3.6819999999999999E-2</v>
      </c>
      <c r="R657" s="204">
        <f>Q657*H657</f>
        <v>3.3215321999999996</v>
      </c>
      <c r="S657" s="204">
        <v>0</v>
      </c>
      <c r="T657" s="205">
        <f>S657*H657</f>
        <v>0</v>
      </c>
      <c r="AR657" s="24" t="s">
        <v>330</v>
      </c>
      <c r="AT657" s="24" t="s">
        <v>253</v>
      </c>
      <c r="AU657" s="24" t="s">
        <v>94</v>
      </c>
      <c r="AY657" s="24" t="s">
        <v>250</v>
      </c>
      <c r="BE657" s="206">
        <f>IF(N657="základní",J657,0)</f>
        <v>0</v>
      </c>
      <c r="BF657" s="206">
        <f>IF(N657="snížená",J657,0)</f>
        <v>0</v>
      </c>
      <c r="BG657" s="206">
        <f>IF(N657="zákl. přenesená",J657,0)</f>
        <v>0</v>
      </c>
      <c r="BH657" s="206">
        <f>IF(N657="sníž. přenesená",J657,0)</f>
        <v>0</v>
      </c>
      <c r="BI657" s="206">
        <f>IF(N657="nulová",J657,0)</f>
        <v>0</v>
      </c>
      <c r="BJ657" s="24" t="s">
        <v>94</v>
      </c>
      <c r="BK657" s="206">
        <f>ROUND(I657*H657,2)</f>
        <v>0</v>
      </c>
      <c r="BL657" s="24" t="s">
        <v>330</v>
      </c>
      <c r="BM657" s="24" t="s">
        <v>1622</v>
      </c>
    </row>
    <row r="658" spans="2:65" s="11" customFormat="1">
      <c r="B658" s="207"/>
      <c r="C658" s="208"/>
      <c r="D658" s="221" t="s">
        <v>260</v>
      </c>
      <c r="E658" s="231" t="s">
        <v>21</v>
      </c>
      <c r="F658" s="232" t="s">
        <v>147</v>
      </c>
      <c r="G658" s="208"/>
      <c r="H658" s="233">
        <v>90.21</v>
      </c>
      <c r="I658" s="213"/>
      <c r="J658" s="208"/>
      <c r="K658" s="208"/>
      <c r="L658" s="214"/>
      <c r="M658" s="215"/>
      <c r="N658" s="216"/>
      <c r="O658" s="216"/>
      <c r="P658" s="216"/>
      <c r="Q658" s="216"/>
      <c r="R658" s="216"/>
      <c r="S658" s="216"/>
      <c r="T658" s="217"/>
      <c r="AT658" s="218" t="s">
        <v>260</v>
      </c>
      <c r="AU658" s="218" t="s">
        <v>94</v>
      </c>
      <c r="AV658" s="11" t="s">
        <v>94</v>
      </c>
      <c r="AW658" s="11" t="s">
        <v>35</v>
      </c>
      <c r="AX658" s="11" t="s">
        <v>79</v>
      </c>
      <c r="AY658" s="218" t="s">
        <v>250</v>
      </c>
    </row>
    <row r="659" spans="2:65" s="1" customFormat="1" ht="22.5" customHeight="1">
      <c r="B659" s="41"/>
      <c r="C659" s="195" t="s">
        <v>1623</v>
      </c>
      <c r="D659" s="195" t="s">
        <v>253</v>
      </c>
      <c r="E659" s="196" t="s">
        <v>1624</v>
      </c>
      <c r="F659" s="197" t="s">
        <v>1625</v>
      </c>
      <c r="G659" s="198" t="s">
        <v>271</v>
      </c>
      <c r="H659" s="199">
        <v>2.4500000000000002</v>
      </c>
      <c r="I659" s="200"/>
      <c r="J659" s="201">
        <f>ROUND(I659*H659,2)</f>
        <v>0</v>
      </c>
      <c r="K659" s="197" t="s">
        <v>257</v>
      </c>
      <c r="L659" s="61"/>
      <c r="M659" s="202" t="s">
        <v>21</v>
      </c>
      <c r="N659" s="203" t="s">
        <v>43</v>
      </c>
      <c r="O659" s="42"/>
      <c r="P659" s="204">
        <f>O659*H659</f>
        <v>0</v>
      </c>
      <c r="Q659" s="204">
        <v>0</v>
      </c>
      <c r="R659" s="204">
        <f>Q659*H659</f>
        <v>0</v>
      </c>
      <c r="S659" s="204">
        <v>1.6E-2</v>
      </c>
      <c r="T659" s="205">
        <f>S659*H659</f>
        <v>3.9200000000000006E-2</v>
      </c>
      <c r="AR659" s="24" t="s">
        <v>330</v>
      </c>
      <c r="AT659" s="24" t="s">
        <v>253</v>
      </c>
      <c r="AU659" s="24" t="s">
        <v>94</v>
      </c>
      <c r="AY659" s="24" t="s">
        <v>250</v>
      </c>
      <c r="BE659" s="206">
        <f>IF(N659="základní",J659,0)</f>
        <v>0</v>
      </c>
      <c r="BF659" s="206">
        <f>IF(N659="snížená",J659,0)</f>
        <v>0</v>
      </c>
      <c r="BG659" s="206">
        <f>IF(N659="zákl. přenesená",J659,0)</f>
        <v>0</v>
      </c>
      <c r="BH659" s="206">
        <f>IF(N659="sníž. přenesená",J659,0)</f>
        <v>0</v>
      </c>
      <c r="BI659" s="206">
        <f>IF(N659="nulová",J659,0)</f>
        <v>0</v>
      </c>
      <c r="BJ659" s="24" t="s">
        <v>94</v>
      </c>
      <c r="BK659" s="206">
        <f>ROUND(I659*H659,2)</f>
        <v>0</v>
      </c>
      <c r="BL659" s="24" t="s">
        <v>330</v>
      </c>
      <c r="BM659" s="24" t="s">
        <v>1626</v>
      </c>
    </row>
    <row r="660" spans="2:65" s="11" customFormat="1">
      <c r="B660" s="207"/>
      <c r="C660" s="208"/>
      <c r="D660" s="221" t="s">
        <v>260</v>
      </c>
      <c r="E660" s="231" t="s">
        <v>21</v>
      </c>
      <c r="F660" s="232" t="s">
        <v>1627</v>
      </c>
      <c r="G660" s="208"/>
      <c r="H660" s="233">
        <v>2.4500000000000002</v>
      </c>
      <c r="I660" s="213"/>
      <c r="J660" s="208"/>
      <c r="K660" s="208"/>
      <c r="L660" s="214"/>
      <c r="M660" s="215"/>
      <c r="N660" s="216"/>
      <c r="O660" s="216"/>
      <c r="P660" s="216"/>
      <c r="Q660" s="216"/>
      <c r="R660" s="216"/>
      <c r="S660" s="216"/>
      <c r="T660" s="217"/>
      <c r="AT660" s="218" t="s">
        <v>260</v>
      </c>
      <c r="AU660" s="218" t="s">
        <v>94</v>
      </c>
      <c r="AV660" s="11" t="s">
        <v>94</v>
      </c>
      <c r="AW660" s="11" t="s">
        <v>35</v>
      </c>
      <c r="AX660" s="11" t="s">
        <v>79</v>
      </c>
      <c r="AY660" s="218" t="s">
        <v>250</v>
      </c>
    </row>
    <row r="661" spans="2:65" s="1" customFormat="1" ht="22.5" customHeight="1">
      <c r="B661" s="41"/>
      <c r="C661" s="195" t="s">
        <v>1628</v>
      </c>
      <c r="D661" s="195" t="s">
        <v>253</v>
      </c>
      <c r="E661" s="196" t="s">
        <v>1629</v>
      </c>
      <c r="F661" s="197" t="s">
        <v>1630</v>
      </c>
      <c r="G661" s="198" t="s">
        <v>271</v>
      </c>
      <c r="H661" s="199">
        <v>180.42</v>
      </c>
      <c r="I661" s="200"/>
      <c r="J661" s="201">
        <f>ROUND(I661*H661,2)</f>
        <v>0</v>
      </c>
      <c r="K661" s="197" t="s">
        <v>257</v>
      </c>
      <c r="L661" s="61"/>
      <c r="M661" s="202" t="s">
        <v>21</v>
      </c>
      <c r="N661" s="203" t="s">
        <v>43</v>
      </c>
      <c r="O661" s="42"/>
      <c r="P661" s="204">
        <f>O661*H661</f>
        <v>0</v>
      </c>
      <c r="Q661" s="204">
        <v>1.9000000000000001E-4</v>
      </c>
      <c r="R661" s="204">
        <f>Q661*H661</f>
        <v>3.4279799999999999E-2</v>
      </c>
      <c r="S661" s="204">
        <v>0</v>
      </c>
      <c r="T661" s="205">
        <f>S661*H661</f>
        <v>0</v>
      </c>
      <c r="AR661" s="24" t="s">
        <v>330</v>
      </c>
      <c r="AT661" s="24" t="s">
        <v>253</v>
      </c>
      <c r="AU661" s="24" t="s">
        <v>94</v>
      </c>
      <c r="AY661" s="24" t="s">
        <v>250</v>
      </c>
      <c r="BE661" s="206">
        <f>IF(N661="základní",J661,0)</f>
        <v>0</v>
      </c>
      <c r="BF661" s="206">
        <f>IF(N661="snížená",J661,0)</f>
        <v>0</v>
      </c>
      <c r="BG661" s="206">
        <f>IF(N661="zákl. přenesená",J661,0)</f>
        <v>0</v>
      </c>
      <c r="BH661" s="206">
        <f>IF(N661="sníž. přenesená",J661,0)</f>
        <v>0</v>
      </c>
      <c r="BI661" s="206">
        <f>IF(N661="nulová",J661,0)</f>
        <v>0</v>
      </c>
      <c r="BJ661" s="24" t="s">
        <v>94</v>
      </c>
      <c r="BK661" s="206">
        <f>ROUND(I661*H661,2)</f>
        <v>0</v>
      </c>
      <c r="BL661" s="24" t="s">
        <v>330</v>
      </c>
      <c r="BM661" s="24" t="s">
        <v>1631</v>
      </c>
    </row>
    <row r="662" spans="2:65" s="11" customFormat="1">
      <c r="B662" s="207"/>
      <c r="C662" s="208"/>
      <c r="D662" s="221" t="s">
        <v>260</v>
      </c>
      <c r="E662" s="231" t="s">
        <v>21</v>
      </c>
      <c r="F662" s="232" t="s">
        <v>1632</v>
      </c>
      <c r="G662" s="208"/>
      <c r="H662" s="233">
        <v>180.42</v>
      </c>
      <c r="I662" s="213"/>
      <c r="J662" s="208"/>
      <c r="K662" s="208"/>
      <c r="L662" s="214"/>
      <c r="M662" s="215"/>
      <c r="N662" s="216"/>
      <c r="O662" s="216"/>
      <c r="P662" s="216"/>
      <c r="Q662" s="216"/>
      <c r="R662" s="216"/>
      <c r="S662" s="216"/>
      <c r="T662" s="217"/>
      <c r="AT662" s="218" t="s">
        <v>260</v>
      </c>
      <c r="AU662" s="218" t="s">
        <v>94</v>
      </c>
      <c r="AV662" s="11" t="s">
        <v>94</v>
      </c>
      <c r="AW662" s="11" t="s">
        <v>35</v>
      </c>
      <c r="AX662" s="11" t="s">
        <v>79</v>
      </c>
      <c r="AY662" s="218" t="s">
        <v>250</v>
      </c>
    </row>
    <row r="663" spans="2:65" s="1" customFormat="1" ht="22.5" customHeight="1">
      <c r="B663" s="41"/>
      <c r="C663" s="195" t="s">
        <v>1633</v>
      </c>
      <c r="D663" s="195" t="s">
        <v>253</v>
      </c>
      <c r="E663" s="196" t="s">
        <v>1634</v>
      </c>
      <c r="F663" s="197" t="s">
        <v>1635</v>
      </c>
      <c r="G663" s="198" t="s">
        <v>271</v>
      </c>
      <c r="H663" s="199">
        <v>119.03</v>
      </c>
      <c r="I663" s="200"/>
      <c r="J663" s="201">
        <f>ROUND(I663*H663,2)</f>
        <v>0</v>
      </c>
      <c r="K663" s="197" t="s">
        <v>257</v>
      </c>
      <c r="L663" s="61"/>
      <c r="M663" s="202" t="s">
        <v>21</v>
      </c>
      <c r="N663" s="203" t="s">
        <v>43</v>
      </c>
      <c r="O663" s="42"/>
      <c r="P663" s="204">
        <f>O663*H663</f>
        <v>0</v>
      </c>
      <c r="Q663" s="204">
        <v>0</v>
      </c>
      <c r="R663" s="204">
        <f>Q663*H663</f>
        <v>0</v>
      </c>
      <c r="S663" s="204">
        <v>1.4E-2</v>
      </c>
      <c r="T663" s="205">
        <f>S663*H663</f>
        <v>1.66642</v>
      </c>
      <c r="AR663" s="24" t="s">
        <v>330</v>
      </c>
      <c r="AT663" s="24" t="s">
        <v>253</v>
      </c>
      <c r="AU663" s="24" t="s">
        <v>94</v>
      </c>
      <c r="AY663" s="24" t="s">
        <v>250</v>
      </c>
      <c r="BE663" s="206">
        <f>IF(N663="základní",J663,0)</f>
        <v>0</v>
      </c>
      <c r="BF663" s="206">
        <f>IF(N663="snížená",J663,0)</f>
        <v>0</v>
      </c>
      <c r="BG663" s="206">
        <f>IF(N663="zákl. přenesená",J663,0)</f>
        <v>0</v>
      </c>
      <c r="BH663" s="206">
        <f>IF(N663="sníž. přenesená",J663,0)</f>
        <v>0</v>
      </c>
      <c r="BI663" s="206">
        <f>IF(N663="nulová",J663,0)</f>
        <v>0</v>
      </c>
      <c r="BJ663" s="24" t="s">
        <v>94</v>
      </c>
      <c r="BK663" s="206">
        <f>ROUND(I663*H663,2)</f>
        <v>0</v>
      </c>
      <c r="BL663" s="24" t="s">
        <v>330</v>
      </c>
      <c r="BM663" s="24" t="s">
        <v>1636</v>
      </c>
    </row>
    <row r="664" spans="2:65" s="11" customFormat="1">
      <c r="B664" s="207"/>
      <c r="C664" s="208"/>
      <c r="D664" s="209" t="s">
        <v>260</v>
      </c>
      <c r="E664" s="210" t="s">
        <v>21</v>
      </c>
      <c r="F664" s="211" t="s">
        <v>1637</v>
      </c>
      <c r="G664" s="208"/>
      <c r="H664" s="212">
        <v>119.03</v>
      </c>
      <c r="I664" s="213"/>
      <c r="J664" s="208"/>
      <c r="K664" s="208"/>
      <c r="L664" s="214"/>
      <c r="M664" s="215"/>
      <c r="N664" s="216"/>
      <c r="O664" s="216"/>
      <c r="P664" s="216"/>
      <c r="Q664" s="216"/>
      <c r="R664" s="216"/>
      <c r="S664" s="216"/>
      <c r="T664" s="217"/>
      <c r="AT664" s="218" t="s">
        <v>260</v>
      </c>
      <c r="AU664" s="218" t="s">
        <v>94</v>
      </c>
      <c r="AV664" s="11" t="s">
        <v>94</v>
      </c>
      <c r="AW664" s="11" t="s">
        <v>35</v>
      </c>
      <c r="AX664" s="11" t="s">
        <v>71</v>
      </c>
      <c r="AY664" s="218" t="s">
        <v>250</v>
      </c>
    </row>
    <row r="665" spans="2:65" s="12" customFormat="1">
      <c r="B665" s="219"/>
      <c r="C665" s="220"/>
      <c r="D665" s="221" t="s">
        <v>260</v>
      </c>
      <c r="E665" s="222" t="s">
        <v>1638</v>
      </c>
      <c r="F665" s="223" t="s">
        <v>263</v>
      </c>
      <c r="G665" s="220"/>
      <c r="H665" s="224">
        <v>119.03</v>
      </c>
      <c r="I665" s="225"/>
      <c r="J665" s="220"/>
      <c r="K665" s="220"/>
      <c r="L665" s="226"/>
      <c r="M665" s="227"/>
      <c r="N665" s="228"/>
      <c r="O665" s="228"/>
      <c r="P665" s="228"/>
      <c r="Q665" s="228"/>
      <c r="R665" s="228"/>
      <c r="S665" s="228"/>
      <c r="T665" s="229"/>
      <c r="AT665" s="230" t="s">
        <v>260</v>
      </c>
      <c r="AU665" s="230" t="s">
        <v>94</v>
      </c>
      <c r="AV665" s="12" t="s">
        <v>251</v>
      </c>
      <c r="AW665" s="12" t="s">
        <v>35</v>
      </c>
      <c r="AX665" s="12" t="s">
        <v>79</v>
      </c>
      <c r="AY665" s="230" t="s">
        <v>250</v>
      </c>
    </row>
    <row r="666" spans="2:65" s="1" customFormat="1" ht="22.5" customHeight="1">
      <c r="B666" s="41"/>
      <c r="C666" s="195" t="s">
        <v>1639</v>
      </c>
      <c r="D666" s="195" t="s">
        <v>253</v>
      </c>
      <c r="E666" s="196" t="s">
        <v>1640</v>
      </c>
      <c r="F666" s="197" t="s">
        <v>1641</v>
      </c>
      <c r="G666" s="198" t="s">
        <v>647</v>
      </c>
      <c r="H666" s="255"/>
      <c r="I666" s="200"/>
      <c r="J666" s="201">
        <f>ROUND(I666*H666,2)</f>
        <v>0</v>
      </c>
      <c r="K666" s="197" t="s">
        <v>257</v>
      </c>
      <c r="L666" s="61"/>
      <c r="M666" s="202" t="s">
        <v>21</v>
      </c>
      <c r="N666" s="203" t="s">
        <v>43</v>
      </c>
      <c r="O666" s="42"/>
      <c r="P666" s="204">
        <f>O666*H666</f>
        <v>0</v>
      </c>
      <c r="Q666" s="204">
        <v>0</v>
      </c>
      <c r="R666" s="204">
        <f>Q666*H666</f>
        <v>0</v>
      </c>
      <c r="S666" s="204">
        <v>0</v>
      </c>
      <c r="T666" s="205">
        <f>S666*H666</f>
        <v>0</v>
      </c>
      <c r="AR666" s="24" t="s">
        <v>330</v>
      </c>
      <c r="AT666" s="24" t="s">
        <v>253</v>
      </c>
      <c r="AU666" s="24" t="s">
        <v>94</v>
      </c>
      <c r="AY666" s="24" t="s">
        <v>250</v>
      </c>
      <c r="BE666" s="206">
        <f>IF(N666="základní",J666,0)</f>
        <v>0</v>
      </c>
      <c r="BF666" s="206">
        <f>IF(N666="snížená",J666,0)</f>
        <v>0</v>
      </c>
      <c r="BG666" s="206">
        <f>IF(N666="zákl. přenesená",J666,0)</f>
        <v>0</v>
      </c>
      <c r="BH666" s="206">
        <f>IF(N666="sníž. přenesená",J666,0)</f>
        <v>0</v>
      </c>
      <c r="BI666" s="206">
        <f>IF(N666="nulová",J666,0)</f>
        <v>0</v>
      </c>
      <c r="BJ666" s="24" t="s">
        <v>94</v>
      </c>
      <c r="BK666" s="206">
        <f>ROUND(I666*H666,2)</f>
        <v>0</v>
      </c>
      <c r="BL666" s="24" t="s">
        <v>330</v>
      </c>
      <c r="BM666" s="24" t="s">
        <v>1642</v>
      </c>
    </row>
    <row r="667" spans="2:65" s="10" customFormat="1" ht="29.85" customHeight="1">
      <c r="B667" s="178"/>
      <c r="C667" s="179"/>
      <c r="D667" s="192" t="s">
        <v>70</v>
      </c>
      <c r="E667" s="193" t="s">
        <v>1643</v>
      </c>
      <c r="F667" s="193" t="s">
        <v>1644</v>
      </c>
      <c r="G667" s="179"/>
      <c r="H667" s="179"/>
      <c r="I667" s="182"/>
      <c r="J667" s="194">
        <f>BK667</f>
        <v>0</v>
      </c>
      <c r="K667" s="179"/>
      <c r="L667" s="184"/>
      <c r="M667" s="185"/>
      <c r="N667" s="186"/>
      <c r="O667" s="186"/>
      <c r="P667" s="187">
        <f>SUM(P668:P800)</f>
        <v>0</v>
      </c>
      <c r="Q667" s="186"/>
      <c r="R667" s="187">
        <f>SUM(R668:R800)</f>
        <v>12.887708679999999</v>
      </c>
      <c r="S667" s="186"/>
      <c r="T667" s="188">
        <f>SUM(T668:T800)</f>
        <v>0</v>
      </c>
      <c r="AR667" s="189" t="s">
        <v>94</v>
      </c>
      <c r="AT667" s="190" t="s">
        <v>70</v>
      </c>
      <c r="AU667" s="190" t="s">
        <v>79</v>
      </c>
      <c r="AY667" s="189" t="s">
        <v>250</v>
      </c>
      <c r="BK667" s="191">
        <f>SUM(BK668:BK800)</f>
        <v>0</v>
      </c>
    </row>
    <row r="668" spans="2:65" s="1" customFormat="1" ht="31.5" customHeight="1">
      <c r="B668" s="41"/>
      <c r="C668" s="195" t="s">
        <v>1645</v>
      </c>
      <c r="D668" s="195" t="s">
        <v>253</v>
      </c>
      <c r="E668" s="196" t="s">
        <v>1646</v>
      </c>
      <c r="F668" s="197" t="s">
        <v>1647</v>
      </c>
      <c r="G668" s="198" t="s">
        <v>271</v>
      </c>
      <c r="H668" s="199">
        <v>58.921999999999997</v>
      </c>
      <c r="I668" s="200"/>
      <c r="J668" s="201">
        <f>ROUND(I668*H668,2)</f>
        <v>0</v>
      </c>
      <c r="K668" s="197" t="s">
        <v>257</v>
      </c>
      <c r="L668" s="61"/>
      <c r="M668" s="202" t="s">
        <v>21</v>
      </c>
      <c r="N668" s="203" t="s">
        <v>43</v>
      </c>
      <c r="O668" s="42"/>
      <c r="P668" s="204">
        <f>O668*H668</f>
        <v>0</v>
      </c>
      <c r="Q668" s="204">
        <v>4.5130000000000003E-2</v>
      </c>
      <c r="R668" s="204">
        <f>Q668*H668</f>
        <v>2.6591498599999999</v>
      </c>
      <c r="S668" s="204">
        <v>0</v>
      </c>
      <c r="T668" s="205">
        <f>S668*H668</f>
        <v>0</v>
      </c>
      <c r="AR668" s="24" t="s">
        <v>330</v>
      </c>
      <c r="AT668" s="24" t="s">
        <v>253</v>
      </c>
      <c r="AU668" s="24" t="s">
        <v>94</v>
      </c>
      <c r="AY668" s="24" t="s">
        <v>250</v>
      </c>
      <c r="BE668" s="206">
        <f>IF(N668="základní",J668,0)</f>
        <v>0</v>
      </c>
      <c r="BF668" s="206">
        <f>IF(N668="snížená",J668,0)</f>
        <v>0</v>
      </c>
      <c r="BG668" s="206">
        <f>IF(N668="zákl. přenesená",J668,0)</f>
        <v>0</v>
      </c>
      <c r="BH668" s="206">
        <f>IF(N668="sníž. přenesená",J668,0)</f>
        <v>0</v>
      </c>
      <c r="BI668" s="206">
        <f>IF(N668="nulová",J668,0)</f>
        <v>0</v>
      </c>
      <c r="BJ668" s="24" t="s">
        <v>94</v>
      </c>
      <c r="BK668" s="206">
        <f>ROUND(I668*H668,2)</f>
        <v>0</v>
      </c>
      <c r="BL668" s="24" t="s">
        <v>330</v>
      </c>
      <c r="BM668" s="24" t="s">
        <v>1648</v>
      </c>
    </row>
    <row r="669" spans="2:65" s="11" customFormat="1">
      <c r="B669" s="207"/>
      <c r="C669" s="208"/>
      <c r="D669" s="209" t="s">
        <v>260</v>
      </c>
      <c r="E669" s="210" t="s">
        <v>21</v>
      </c>
      <c r="F669" s="211" t="s">
        <v>1649</v>
      </c>
      <c r="G669" s="208"/>
      <c r="H669" s="212">
        <v>0.45800000000000002</v>
      </c>
      <c r="I669" s="213"/>
      <c r="J669" s="208"/>
      <c r="K669" s="208"/>
      <c r="L669" s="214"/>
      <c r="M669" s="215"/>
      <c r="N669" s="216"/>
      <c r="O669" s="216"/>
      <c r="P669" s="216"/>
      <c r="Q669" s="216"/>
      <c r="R669" s="216"/>
      <c r="S669" s="216"/>
      <c r="T669" s="217"/>
      <c r="AT669" s="218" t="s">
        <v>260</v>
      </c>
      <c r="AU669" s="218" t="s">
        <v>94</v>
      </c>
      <c r="AV669" s="11" t="s">
        <v>94</v>
      </c>
      <c r="AW669" s="11" t="s">
        <v>35</v>
      </c>
      <c r="AX669" s="11" t="s">
        <v>71</v>
      </c>
      <c r="AY669" s="218" t="s">
        <v>250</v>
      </c>
    </row>
    <row r="670" spans="2:65" s="11" customFormat="1">
      <c r="B670" s="207"/>
      <c r="C670" s="208"/>
      <c r="D670" s="209" t="s">
        <v>260</v>
      </c>
      <c r="E670" s="210" t="s">
        <v>21</v>
      </c>
      <c r="F670" s="211" t="s">
        <v>1650</v>
      </c>
      <c r="G670" s="208"/>
      <c r="H670" s="212">
        <v>46.936</v>
      </c>
      <c r="I670" s="213"/>
      <c r="J670" s="208"/>
      <c r="K670" s="208"/>
      <c r="L670" s="214"/>
      <c r="M670" s="215"/>
      <c r="N670" s="216"/>
      <c r="O670" s="216"/>
      <c r="P670" s="216"/>
      <c r="Q670" s="216"/>
      <c r="R670" s="216"/>
      <c r="S670" s="216"/>
      <c r="T670" s="217"/>
      <c r="AT670" s="218" t="s">
        <v>260</v>
      </c>
      <c r="AU670" s="218" t="s">
        <v>94</v>
      </c>
      <c r="AV670" s="11" t="s">
        <v>94</v>
      </c>
      <c r="AW670" s="11" t="s">
        <v>35</v>
      </c>
      <c r="AX670" s="11" t="s">
        <v>71</v>
      </c>
      <c r="AY670" s="218" t="s">
        <v>250</v>
      </c>
    </row>
    <row r="671" spans="2:65" s="11" customFormat="1">
      <c r="B671" s="207"/>
      <c r="C671" s="208"/>
      <c r="D671" s="209" t="s">
        <v>260</v>
      </c>
      <c r="E671" s="210" t="s">
        <v>21</v>
      </c>
      <c r="F671" s="211" t="s">
        <v>1651</v>
      </c>
      <c r="G671" s="208"/>
      <c r="H671" s="212">
        <v>11.528</v>
      </c>
      <c r="I671" s="213"/>
      <c r="J671" s="208"/>
      <c r="K671" s="208"/>
      <c r="L671" s="214"/>
      <c r="M671" s="215"/>
      <c r="N671" s="216"/>
      <c r="O671" s="216"/>
      <c r="P671" s="216"/>
      <c r="Q671" s="216"/>
      <c r="R671" s="216"/>
      <c r="S671" s="216"/>
      <c r="T671" s="217"/>
      <c r="AT671" s="218" t="s">
        <v>260</v>
      </c>
      <c r="AU671" s="218" t="s">
        <v>94</v>
      </c>
      <c r="AV671" s="11" t="s">
        <v>94</v>
      </c>
      <c r="AW671" s="11" t="s">
        <v>35</v>
      </c>
      <c r="AX671" s="11" t="s">
        <v>71</v>
      </c>
      <c r="AY671" s="218" t="s">
        <v>250</v>
      </c>
    </row>
    <row r="672" spans="2:65" s="12" customFormat="1">
      <c r="B672" s="219"/>
      <c r="C672" s="220"/>
      <c r="D672" s="221" t="s">
        <v>260</v>
      </c>
      <c r="E672" s="222" t="s">
        <v>1652</v>
      </c>
      <c r="F672" s="223" t="s">
        <v>263</v>
      </c>
      <c r="G672" s="220"/>
      <c r="H672" s="224">
        <v>58.921999999999997</v>
      </c>
      <c r="I672" s="225"/>
      <c r="J672" s="220"/>
      <c r="K672" s="220"/>
      <c r="L672" s="226"/>
      <c r="M672" s="227"/>
      <c r="N672" s="228"/>
      <c r="O672" s="228"/>
      <c r="P672" s="228"/>
      <c r="Q672" s="228"/>
      <c r="R672" s="228"/>
      <c r="S672" s="228"/>
      <c r="T672" s="229"/>
      <c r="AT672" s="230" t="s">
        <v>260</v>
      </c>
      <c r="AU672" s="230" t="s">
        <v>94</v>
      </c>
      <c r="AV672" s="12" t="s">
        <v>251</v>
      </c>
      <c r="AW672" s="12" t="s">
        <v>35</v>
      </c>
      <c r="AX672" s="12" t="s">
        <v>79</v>
      </c>
      <c r="AY672" s="230" t="s">
        <v>250</v>
      </c>
    </row>
    <row r="673" spans="2:65" s="1" customFormat="1" ht="31.5" customHeight="1">
      <c r="B673" s="41"/>
      <c r="C673" s="195" t="s">
        <v>1653</v>
      </c>
      <c r="D673" s="195" t="s">
        <v>253</v>
      </c>
      <c r="E673" s="196" t="s">
        <v>1654</v>
      </c>
      <c r="F673" s="197" t="s">
        <v>1655</v>
      </c>
      <c r="G673" s="198" t="s">
        <v>271</v>
      </c>
      <c r="H673" s="199">
        <v>11.234999999999999</v>
      </c>
      <c r="I673" s="200"/>
      <c r="J673" s="201">
        <f>ROUND(I673*H673,2)</f>
        <v>0</v>
      </c>
      <c r="K673" s="197" t="s">
        <v>257</v>
      </c>
      <c r="L673" s="61"/>
      <c r="M673" s="202" t="s">
        <v>21</v>
      </c>
      <c r="N673" s="203" t="s">
        <v>43</v>
      </c>
      <c r="O673" s="42"/>
      <c r="P673" s="204">
        <f>O673*H673</f>
        <v>0</v>
      </c>
      <c r="Q673" s="204">
        <v>4.6190000000000002E-2</v>
      </c>
      <c r="R673" s="204">
        <f>Q673*H673</f>
        <v>0.51894465000000001</v>
      </c>
      <c r="S673" s="204">
        <v>0</v>
      </c>
      <c r="T673" s="205">
        <f>S673*H673</f>
        <v>0</v>
      </c>
      <c r="AR673" s="24" t="s">
        <v>330</v>
      </c>
      <c r="AT673" s="24" t="s">
        <v>253</v>
      </c>
      <c r="AU673" s="24" t="s">
        <v>94</v>
      </c>
      <c r="AY673" s="24" t="s">
        <v>250</v>
      </c>
      <c r="BE673" s="206">
        <f>IF(N673="základní",J673,0)</f>
        <v>0</v>
      </c>
      <c r="BF673" s="206">
        <f>IF(N673="snížená",J673,0)</f>
        <v>0</v>
      </c>
      <c r="BG673" s="206">
        <f>IF(N673="zákl. přenesená",J673,0)</f>
        <v>0</v>
      </c>
      <c r="BH673" s="206">
        <f>IF(N673="sníž. přenesená",J673,0)</f>
        <v>0</v>
      </c>
      <c r="BI673" s="206">
        <f>IF(N673="nulová",J673,0)</f>
        <v>0</v>
      </c>
      <c r="BJ673" s="24" t="s">
        <v>94</v>
      </c>
      <c r="BK673" s="206">
        <f>ROUND(I673*H673,2)</f>
        <v>0</v>
      </c>
      <c r="BL673" s="24" t="s">
        <v>330</v>
      </c>
      <c r="BM673" s="24" t="s">
        <v>1656</v>
      </c>
    </row>
    <row r="674" spans="2:65" s="11" customFormat="1">
      <c r="B674" s="207"/>
      <c r="C674" s="208"/>
      <c r="D674" s="209" t="s">
        <v>260</v>
      </c>
      <c r="E674" s="210" t="s">
        <v>21</v>
      </c>
      <c r="F674" s="211" t="s">
        <v>1657</v>
      </c>
      <c r="G674" s="208"/>
      <c r="H674" s="212">
        <v>3.242</v>
      </c>
      <c r="I674" s="213"/>
      <c r="J674" s="208"/>
      <c r="K674" s="208"/>
      <c r="L674" s="214"/>
      <c r="M674" s="215"/>
      <c r="N674" s="216"/>
      <c r="O674" s="216"/>
      <c r="P674" s="216"/>
      <c r="Q674" s="216"/>
      <c r="R674" s="216"/>
      <c r="S674" s="216"/>
      <c r="T674" s="217"/>
      <c r="AT674" s="218" t="s">
        <v>260</v>
      </c>
      <c r="AU674" s="218" t="s">
        <v>94</v>
      </c>
      <c r="AV674" s="11" t="s">
        <v>94</v>
      </c>
      <c r="AW674" s="11" t="s">
        <v>35</v>
      </c>
      <c r="AX674" s="11" t="s">
        <v>71</v>
      </c>
      <c r="AY674" s="218" t="s">
        <v>250</v>
      </c>
    </row>
    <row r="675" spans="2:65" s="11" customFormat="1">
      <c r="B675" s="207"/>
      <c r="C675" s="208"/>
      <c r="D675" s="209" t="s">
        <v>260</v>
      </c>
      <c r="E675" s="210" t="s">
        <v>21</v>
      </c>
      <c r="F675" s="211" t="s">
        <v>1658</v>
      </c>
      <c r="G675" s="208"/>
      <c r="H675" s="212">
        <v>1.994</v>
      </c>
      <c r="I675" s="213"/>
      <c r="J675" s="208"/>
      <c r="K675" s="208"/>
      <c r="L675" s="214"/>
      <c r="M675" s="215"/>
      <c r="N675" s="216"/>
      <c r="O675" s="216"/>
      <c r="P675" s="216"/>
      <c r="Q675" s="216"/>
      <c r="R675" s="216"/>
      <c r="S675" s="216"/>
      <c r="T675" s="217"/>
      <c r="AT675" s="218" t="s">
        <v>260</v>
      </c>
      <c r="AU675" s="218" t="s">
        <v>94</v>
      </c>
      <c r="AV675" s="11" t="s">
        <v>94</v>
      </c>
      <c r="AW675" s="11" t="s">
        <v>35</v>
      </c>
      <c r="AX675" s="11" t="s">
        <v>71</v>
      </c>
      <c r="AY675" s="218" t="s">
        <v>250</v>
      </c>
    </row>
    <row r="676" spans="2:65" s="11" customFormat="1">
      <c r="B676" s="207"/>
      <c r="C676" s="208"/>
      <c r="D676" s="209" t="s">
        <v>260</v>
      </c>
      <c r="E676" s="210" t="s">
        <v>21</v>
      </c>
      <c r="F676" s="211" t="s">
        <v>1659</v>
      </c>
      <c r="G676" s="208"/>
      <c r="H676" s="212">
        <v>5.9989999999999997</v>
      </c>
      <c r="I676" s="213"/>
      <c r="J676" s="208"/>
      <c r="K676" s="208"/>
      <c r="L676" s="214"/>
      <c r="M676" s="215"/>
      <c r="N676" s="216"/>
      <c r="O676" s="216"/>
      <c r="P676" s="216"/>
      <c r="Q676" s="216"/>
      <c r="R676" s="216"/>
      <c r="S676" s="216"/>
      <c r="T676" s="217"/>
      <c r="AT676" s="218" t="s">
        <v>260</v>
      </c>
      <c r="AU676" s="218" t="s">
        <v>94</v>
      </c>
      <c r="AV676" s="11" t="s">
        <v>94</v>
      </c>
      <c r="AW676" s="11" t="s">
        <v>35</v>
      </c>
      <c r="AX676" s="11" t="s">
        <v>71</v>
      </c>
      <c r="AY676" s="218" t="s">
        <v>250</v>
      </c>
    </row>
    <row r="677" spans="2:65" s="12" customFormat="1">
      <c r="B677" s="219"/>
      <c r="C677" s="220"/>
      <c r="D677" s="221" t="s">
        <v>260</v>
      </c>
      <c r="E677" s="222" t="s">
        <v>1660</v>
      </c>
      <c r="F677" s="223" t="s">
        <v>263</v>
      </c>
      <c r="G677" s="220"/>
      <c r="H677" s="224">
        <v>11.234999999999999</v>
      </c>
      <c r="I677" s="225"/>
      <c r="J677" s="220"/>
      <c r="K677" s="220"/>
      <c r="L677" s="226"/>
      <c r="M677" s="227"/>
      <c r="N677" s="228"/>
      <c r="O677" s="228"/>
      <c r="P677" s="228"/>
      <c r="Q677" s="228"/>
      <c r="R677" s="228"/>
      <c r="S677" s="228"/>
      <c r="T677" s="229"/>
      <c r="AT677" s="230" t="s">
        <v>260</v>
      </c>
      <c r="AU677" s="230" t="s">
        <v>94</v>
      </c>
      <c r="AV677" s="12" t="s">
        <v>251</v>
      </c>
      <c r="AW677" s="12" t="s">
        <v>35</v>
      </c>
      <c r="AX677" s="12" t="s">
        <v>79</v>
      </c>
      <c r="AY677" s="230" t="s">
        <v>250</v>
      </c>
    </row>
    <row r="678" spans="2:65" s="1" customFormat="1" ht="22.5" customHeight="1">
      <c r="B678" s="41"/>
      <c r="C678" s="195" t="s">
        <v>1661</v>
      </c>
      <c r="D678" s="195" t="s">
        <v>253</v>
      </c>
      <c r="E678" s="196" t="s">
        <v>1662</v>
      </c>
      <c r="F678" s="197" t="s">
        <v>1663</v>
      </c>
      <c r="G678" s="198" t="s">
        <v>356</v>
      </c>
      <c r="H678" s="199">
        <v>5.2</v>
      </c>
      <c r="I678" s="200"/>
      <c r="J678" s="201">
        <f>ROUND(I678*H678,2)</f>
        <v>0</v>
      </c>
      <c r="K678" s="197" t="s">
        <v>257</v>
      </c>
      <c r="L678" s="61"/>
      <c r="M678" s="202" t="s">
        <v>21</v>
      </c>
      <c r="N678" s="203" t="s">
        <v>43</v>
      </c>
      <c r="O678" s="42"/>
      <c r="P678" s="204">
        <f>O678*H678</f>
        <v>0</v>
      </c>
      <c r="Q678" s="204">
        <v>1.34E-3</v>
      </c>
      <c r="R678" s="204">
        <f>Q678*H678</f>
        <v>6.9680000000000002E-3</v>
      </c>
      <c r="S678" s="204">
        <v>0</v>
      </c>
      <c r="T678" s="205">
        <f>S678*H678</f>
        <v>0</v>
      </c>
      <c r="AR678" s="24" t="s">
        <v>330</v>
      </c>
      <c r="AT678" s="24" t="s">
        <v>253</v>
      </c>
      <c r="AU678" s="24" t="s">
        <v>94</v>
      </c>
      <c r="AY678" s="24" t="s">
        <v>250</v>
      </c>
      <c r="BE678" s="206">
        <f>IF(N678="základní",J678,0)</f>
        <v>0</v>
      </c>
      <c r="BF678" s="206">
        <f>IF(N678="snížená",J678,0)</f>
        <v>0</v>
      </c>
      <c r="BG678" s="206">
        <f>IF(N678="zákl. přenesená",J678,0)</f>
        <v>0</v>
      </c>
      <c r="BH678" s="206">
        <f>IF(N678="sníž. přenesená",J678,0)</f>
        <v>0</v>
      </c>
      <c r="BI678" s="206">
        <f>IF(N678="nulová",J678,0)</f>
        <v>0</v>
      </c>
      <c r="BJ678" s="24" t="s">
        <v>94</v>
      </c>
      <c r="BK678" s="206">
        <f>ROUND(I678*H678,2)</f>
        <v>0</v>
      </c>
      <c r="BL678" s="24" t="s">
        <v>330</v>
      </c>
      <c r="BM678" s="24" t="s">
        <v>1664</v>
      </c>
    </row>
    <row r="679" spans="2:65" s="11" customFormat="1">
      <c r="B679" s="207"/>
      <c r="C679" s="208"/>
      <c r="D679" s="221" t="s">
        <v>260</v>
      </c>
      <c r="E679" s="231" t="s">
        <v>21</v>
      </c>
      <c r="F679" s="232" t="s">
        <v>1665</v>
      </c>
      <c r="G679" s="208"/>
      <c r="H679" s="233">
        <v>5.2</v>
      </c>
      <c r="I679" s="213"/>
      <c r="J679" s="208"/>
      <c r="K679" s="208"/>
      <c r="L679" s="214"/>
      <c r="M679" s="215"/>
      <c r="N679" s="216"/>
      <c r="O679" s="216"/>
      <c r="P679" s="216"/>
      <c r="Q679" s="216"/>
      <c r="R679" s="216"/>
      <c r="S679" s="216"/>
      <c r="T679" s="217"/>
      <c r="AT679" s="218" t="s">
        <v>260</v>
      </c>
      <c r="AU679" s="218" t="s">
        <v>94</v>
      </c>
      <c r="AV679" s="11" t="s">
        <v>94</v>
      </c>
      <c r="AW679" s="11" t="s">
        <v>35</v>
      </c>
      <c r="AX679" s="11" t="s">
        <v>79</v>
      </c>
      <c r="AY679" s="218" t="s">
        <v>250</v>
      </c>
    </row>
    <row r="680" spans="2:65" s="1" customFormat="1" ht="22.5" customHeight="1">
      <c r="B680" s="41"/>
      <c r="C680" s="195" t="s">
        <v>1666</v>
      </c>
      <c r="D680" s="195" t="s">
        <v>253</v>
      </c>
      <c r="E680" s="196" t="s">
        <v>1667</v>
      </c>
      <c r="F680" s="197" t="s">
        <v>1668</v>
      </c>
      <c r="G680" s="198" t="s">
        <v>356</v>
      </c>
      <c r="H680" s="199">
        <v>5.2</v>
      </c>
      <c r="I680" s="200"/>
      <c r="J680" s="201">
        <f>ROUND(I680*H680,2)</f>
        <v>0</v>
      </c>
      <c r="K680" s="197" t="s">
        <v>257</v>
      </c>
      <c r="L680" s="61"/>
      <c r="M680" s="202" t="s">
        <v>21</v>
      </c>
      <c r="N680" s="203" t="s">
        <v>43</v>
      </c>
      <c r="O680" s="42"/>
      <c r="P680" s="204">
        <f>O680*H680</f>
        <v>0</v>
      </c>
      <c r="Q680" s="204">
        <v>9.1E-4</v>
      </c>
      <c r="R680" s="204">
        <f>Q680*H680</f>
        <v>4.7320000000000001E-3</v>
      </c>
      <c r="S680" s="204">
        <v>0</v>
      </c>
      <c r="T680" s="205">
        <f>S680*H680</f>
        <v>0</v>
      </c>
      <c r="AR680" s="24" t="s">
        <v>330</v>
      </c>
      <c r="AT680" s="24" t="s">
        <v>253</v>
      </c>
      <c r="AU680" s="24" t="s">
        <v>94</v>
      </c>
      <c r="AY680" s="24" t="s">
        <v>250</v>
      </c>
      <c r="BE680" s="206">
        <f>IF(N680="základní",J680,0)</f>
        <v>0</v>
      </c>
      <c r="BF680" s="206">
        <f>IF(N680="snížená",J680,0)</f>
        <v>0</v>
      </c>
      <c r="BG680" s="206">
        <f>IF(N680="zákl. přenesená",J680,0)</f>
        <v>0</v>
      </c>
      <c r="BH680" s="206">
        <f>IF(N680="sníž. přenesená",J680,0)</f>
        <v>0</v>
      </c>
      <c r="BI680" s="206">
        <f>IF(N680="nulová",J680,0)</f>
        <v>0</v>
      </c>
      <c r="BJ680" s="24" t="s">
        <v>94</v>
      </c>
      <c r="BK680" s="206">
        <f>ROUND(I680*H680,2)</f>
        <v>0</v>
      </c>
      <c r="BL680" s="24" t="s">
        <v>330</v>
      </c>
      <c r="BM680" s="24" t="s">
        <v>1669</v>
      </c>
    </row>
    <row r="681" spans="2:65" s="11" customFormat="1">
      <c r="B681" s="207"/>
      <c r="C681" s="208"/>
      <c r="D681" s="221" t="s">
        <v>260</v>
      </c>
      <c r="E681" s="231" t="s">
        <v>21</v>
      </c>
      <c r="F681" s="232" t="s">
        <v>1665</v>
      </c>
      <c r="G681" s="208"/>
      <c r="H681" s="233">
        <v>5.2</v>
      </c>
      <c r="I681" s="213"/>
      <c r="J681" s="208"/>
      <c r="K681" s="208"/>
      <c r="L681" s="214"/>
      <c r="M681" s="215"/>
      <c r="N681" s="216"/>
      <c r="O681" s="216"/>
      <c r="P681" s="216"/>
      <c r="Q681" s="216"/>
      <c r="R681" s="216"/>
      <c r="S681" s="216"/>
      <c r="T681" s="217"/>
      <c r="AT681" s="218" t="s">
        <v>260</v>
      </c>
      <c r="AU681" s="218" t="s">
        <v>94</v>
      </c>
      <c r="AV681" s="11" t="s">
        <v>94</v>
      </c>
      <c r="AW681" s="11" t="s">
        <v>35</v>
      </c>
      <c r="AX681" s="11" t="s">
        <v>79</v>
      </c>
      <c r="AY681" s="218" t="s">
        <v>250</v>
      </c>
    </row>
    <row r="682" spans="2:65" s="1" customFormat="1" ht="22.5" customHeight="1">
      <c r="B682" s="41"/>
      <c r="C682" s="195" t="s">
        <v>1670</v>
      </c>
      <c r="D682" s="195" t="s">
        <v>253</v>
      </c>
      <c r="E682" s="196" t="s">
        <v>1671</v>
      </c>
      <c r="F682" s="197" t="s">
        <v>1672</v>
      </c>
      <c r="G682" s="198" t="s">
        <v>356</v>
      </c>
      <c r="H682" s="199">
        <v>49.15</v>
      </c>
      <c r="I682" s="200"/>
      <c r="J682" s="201">
        <f>ROUND(I682*H682,2)</f>
        <v>0</v>
      </c>
      <c r="K682" s="197" t="s">
        <v>257</v>
      </c>
      <c r="L682" s="61"/>
      <c r="M682" s="202" t="s">
        <v>21</v>
      </c>
      <c r="N682" s="203" t="s">
        <v>43</v>
      </c>
      <c r="O682" s="42"/>
      <c r="P682" s="204">
        <f>O682*H682</f>
        <v>0</v>
      </c>
      <c r="Q682" s="204">
        <v>3.6000000000000002E-4</v>
      </c>
      <c r="R682" s="204">
        <f>Q682*H682</f>
        <v>1.7694000000000001E-2</v>
      </c>
      <c r="S682" s="204">
        <v>0</v>
      </c>
      <c r="T682" s="205">
        <f>S682*H682</f>
        <v>0</v>
      </c>
      <c r="AR682" s="24" t="s">
        <v>330</v>
      </c>
      <c r="AT682" s="24" t="s">
        <v>253</v>
      </c>
      <c r="AU682" s="24" t="s">
        <v>94</v>
      </c>
      <c r="AY682" s="24" t="s">
        <v>250</v>
      </c>
      <c r="BE682" s="206">
        <f>IF(N682="základní",J682,0)</f>
        <v>0</v>
      </c>
      <c r="BF682" s="206">
        <f>IF(N682="snížená",J682,0)</f>
        <v>0</v>
      </c>
      <c r="BG682" s="206">
        <f>IF(N682="zákl. přenesená",J682,0)</f>
        <v>0</v>
      </c>
      <c r="BH682" s="206">
        <f>IF(N682="sníž. přenesená",J682,0)</f>
        <v>0</v>
      </c>
      <c r="BI682" s="206">
        <f>IF(N682="nulová",J682,0)</f>
        <v>0</v>
      </c>
      <c r="BJ682" s="24" t="s">
        <v>94</v>
      </c>
      <c r="BK682" s="206">
        <f>ROUND(I682*H682,2)</f>
        <v>0</v>
      </c>
      <c r="BL682" s="24" t="s">
        <v>330</v>
      </c>
      <c r="BM682" s="24" t="s">
        <v>1673</v>
      </c>
    </row>
    <row r="683" spans="2:65" s="11" customFormat="1">
      <c r="B683" s="207"/>
      <c r="C683" s="208"/>
      <c r="D683" s="209" t="s">
        <v>260</v>
      </c>
      <c r="E683" s="210" t="s">
        <v>21</v>
      </c>
      <c r="F683" s="211" t="s">
        <v>1674</v>
      </c>
      <c r="G683" s="208"/>
      <c r="H683" s="212">
        <v>43.85</v>
      </c>
      <c r="I683" s="213"/>
      <c r="J683" s="208"/>
      <c r="K683" s="208"/>
      <c r="L683" s="214"/>
      <c r="M683" s="215"/>
      <c r="N683" s="216"/>
      <c r="O683" s="216"/>
      <c r="P683" s="216"/>
      <c r="Q683" s="216"/>
      <c r="R683" s="216"/>
      <c r="S683" s="216"/>
      <c r="T683" s="217"/>
      <c r="AT683" s="218" t="s">
        <v>260</v>
      </c>
      <c r="AU683" s="218" t="s">
        <v>94</v>
      </c>
      <c r="AV683" s="11" t="s">
        <v>94</v>
      </c>
      <c r="AW683" s="11" t="s">
        <v>35</v>
      </c>
      <c r="AX683" s="11" t="s">
        <v>71</v>
      </c>
      <c r="AY683" s="218" t="s">
        <v>250</v>
      </c>
    </row>
    <row r="684" spans="2:65" s="11" customFormat="1">
      <c r="B684" s="207"/>
      <c r="C684" s="208"/>
      <c r="D684" s="209" t="s">
        <v>260</v>
      </c>
      <c r="E684" s="210" t="s">
        <v>21</v>
      </c>
      <c r="F684" s="211" t="s">
        <v>1675</v>
      </c>
      <c r="G684" s="208"/>
      <c r="H684" s="212">
        <v>5.3</v>
      </c>
      <c r="I684" s="213"/>
      <c r="J684" s="208"/>
      <c r="K684" s="208"/>
      <c r="L684" s="214"/>
      <c r="M684" s="215"/>
      <c r="N684" s="216"/>
      <c r="O684" s="216"/>
      <c r="P684" s="216"/>
      <c r="Q684" s="216"/>
      <c r="R684" s="216"/>
      <c r="S684" s="216"/>
      <c r="T684" s="217"/>
      <c r="AT684" s="218" t="s">
        <v>260</v>
      </c>
      <c r="AU684" s="218" t="s">
        <v>94</v>
      </c>
      <c r="AV684" s="11" t="s">
        <v>94</v>
      </c>
      <c r="AW684" s="11" t="s">
        <v>35</v>
      </c>
      <c r="AX684" s="11" t="s">
        <v>71</v>
      </c>
      <c r="AY684" s="218" t="s">
        <v>250</v>
      </c>
    </row>
    <row r="685" spans="2:65" s="12" customFormat="1">
      <c r="B685" s="219"/>
      <c r="C685" s="220"/>
      <c r="D685" s="221" t="s">
        <v>260</v>
      </c>
      <c r="E685" s="222" t="s">
        <v>21</v>
      </c>
      <c r="F685" s="223" t="s">
        <v>263</v>
      </c>
      <c r="G685" s="220"/>
      <c r="H685" s="224">
        <v>49.15</v>
      </c>
      <c r="I685" s="225"/>
      <c r="J685" s="220"/>
      <c r="K685" s="220"/>
      <c r="L685" s="226"/>
      <c r="M685" s="227"/>
      <c r="N685" s="228"/>
      <c r="O685" s="228"/>
      <c r="P685" s="228"/>
      <c r="Q685" s="228"/>
      <c r="R685" s="228"/>
      <c r="S685" s="228"/>
      <c r="T685" s="229"/>
      <c r="AT685" s="230" t="s">
        <v>260</v>
      </c>
      <c r="AU685" s="230" t="s">
        <v>94</v>
      </c>
      <c r="AV685" s="12" t="s">
        <v>251</v>
      </c>
      <c r="AW685" s="12" t="s">
        <v>35</v>
      </c>
      <c r="AX685" s="12" t="s">
        <v>79</v>
      </c>
      <c r="AY685" s="230" t="s">
        <v>250</v>
      </c>
    </row>
    <row r="686" spans="2:65" s="1" customFormat="1" ht="22.5" customHeight="1">
      <c r="B686" s="41"/>
      <c r="C686" s="195" t="s">
        <v>1676</v>
      </c>
      <c r="D686" s="195" t="s">
        <v>253</v>
      </c>
      <c r="E686" s="196" t="s">
        <v>1677</v>
      </c>
      <c r="F686" s="197" t="s">
        <v>1678</v>
      </c>
      <c r="G686" s="198" t="s">
        <v>271</v>
      </c>
      <c r="H686" s="199">
        <v>135.04499999999999</v>
      </c>
      <c r="I686" s="200"/>
      <c r="J686" s="201">
        <f>ROUND(I686*H686,2)</f>
        <v>0</v>
      </c>
      <c r="K686" s="197" t="s">
        <v>257</v>
      </c>
      <c r="L686" s="61"/>
      <c r="M686" s="202" t="s">
        <v>21</v>
      </c>
      <c r="N686" s="203" t="s">
        <v>43</v>
      </c>
      <c r="O686" s="42"/>
      <c r="P686" s="204">
        <f>O686*H686</f>
        <v>0</v>
      </c>
      <c r="Q686" s="204">
        <v>0</v>
      </c>
      <c r="R686" s="204">
        <f>Q686*H686</f>
        <v>0</v>
      </c>
      <c r="S686" s="204">
        <v>0</v>
      </c>
      <c r="T686" s="205">
        <f>S686*H686</f>
        <v>0</v>
      </c>
      <c r="AR686" s="24" t="s">
        <v>330</v>
      </c>
      <c r="AT686" s="24" t="s">
        <v>253</v>
      </c>
      <c r="AU686" s="24" t="s">
        <v>94</v>
      </c>
      <c r="AY686" s="24" t="s">
        <v>250</v>
      </c>
      <c r="BE686" s="206">
        <f>IF(N686="základní",J686,0)</f>
        <v>0</v>
      </c>
      <c r="BF686" s="206">
        <f>IF(N686="snížená",J686,0)</f>
        <v>0</v>
      </c>
      <c r="BG686" s="206">
        <f>IF(N686="zákl. přenesená",J686,0)</f>
        <v>0</v>
      </c>
      <c r="BH686" s="206">
        <f>IF(N686="sníž. přenesená",J686,0)</f>
        <v>0</v>
      </c>
      <c r="BI686" s="206">
        <f>IF(N686="nulová",J686,0)</f>
        <v>0</v>
      </c>
      <c r="BJ686" s="24" t="s">
        <v>94</v>
      </c>
      <c r="BK686" s="206">
        <f>ROUND(I686*H686,2)</f>
        <v>0</v>
      </c>
      <c r="BL686" s="24" t="s">
        <v>330</v>
      </c>
      <c r="BM686" s="24" t="s">
        <v>1679</v>
      </c>
    </row>
    <row r="687" spans="2:65" s="11" customFormat="1">
      <c r="B687" s="207"/>
      <c r="C687" s="208"/>
      <c r="D687" s="221" t="s">
        <v>260</v>
      </c>
      <c r="E687" s="231" t="s">
        <v>21</v>
      </c>
      <c r="F687" s="232" t="s">
        <v>1680</v>
      </c>
      <c r="G687" s="208"/>
      <c r="H687" s="233">
        <v>135.04499999999999</v>
      </c>
      <c r="I687" s="213"/>
      <c r="J687" s="208"/>
      <c r="K687" s="208"/>
      <c r="L687" s="214"/>
      <c r="M687" s="215"/>
      <c r="N687" s="216"/>
      <c r="O687" s="216"/>
      <c r="P687" s="216"/>
      <c r="Q687" s="216"/>
      <c r="R687" s="216"/>
      <c r="S687" s="216"/>
      <c r="T687" s="217"/>
      <c r="AT687" s="218" t="s">
        <v>260</v>
      </c>
      <c r="AU687" s="218" t="s">
        <v>94</v>
      </c>
      <c r="AV687" s="11" t="s">
        <v>94</v>
      </c>
      <c r="AW687" s="11" t="s">
        <v>35</v>
      </c>
      <c r="AX687" s="11" t="s">
        <v>79</v>
      </c>
      <c r="AY687" s="218" t="s">
        <v>250</v>
      </c>
    </row>
    <row r="688" spans="2:65" s="1" customFormat="1" ht="22.5" customHeight="1">
      <c r="B688" s="41"/>
      <c r="C688" s="234" t="s">
        <v>1681</v>
      </c>
      <c r="D688" s="234" t="s">
        <v>304</v>
      </c>
      <c r="E688" s="235" t="s">
        <v>1682</v>
      </c>
      <c r="F688" s="236" t="s">
        <v>1683</v>
      </c>
      <c r="G688" s="237" t="s">
        <v>271</v>
      </c>
      <c r="H688" s="238">
        <v>148.55000000000001</v>
      </c>
      <c r="I688" s="239"/>
      <c r="J688" s="240">
        <f>ROUND(I688*H688,2)</f>
        <v>0</v>
      </c>
      <c r="K688" s="236" t="s">
        <v>257</v>
      </c>
      <c r="L688" s="241"/>
      <c r="M688" s="242" t="s">
        <v>21</v>
      </c>
      <c r="N688" s="243" t="s">
        <v>43</v>
      </c>
      <c r="O688" s="42"/>
      <c r="P688" s="204">
        <f>O688*H688</f>
        <v>0</v>
      </c>
      <c r="Q688" s="204">
        <v>1.7000000000000001E-4</v>
      </c>
      <c r="R688" s="204">
        <f>Q688*H688</f>
        <v>2.5253500000000005E-2</v>
      </c>
      <c r="S688" s="204">
        <v>0</v>
      </c>
      <c r="T688" s="205">
        <f>S688*H688</f>
        <v>0</v>
      </c>
      <c r="AR688" s="24" t="s">
        <v>408</v>
      </c>
      <c r="AT688" s="24" t="s">
        <v>304</v>
      </c>
      <c r="AU688" s="24" t="s">
        <v>94</v>
      </c>
      <c r="AY688" s="24" t="s">
        <v>250</v>
      </c>
      <c r="BE688" s="206">
        <f>IF(N688="základní",J688,0)</f>
        <v>0</v>
      </c>
      <c r="BF688" s="206">
        <f>IF(N688="snížená",J688,0)</f>
        <v>0</v>
      </c>
      <c r="BG688" s="206">
        <f>IF(N688="zákl. přenesená",J688,0)</f>
        <v>0</v>
      </c>
      <c r="BH688" s="206">
        <f>IF(N688="sníž. přenesená",J688,0)</f>
        <v>0</v>
      </c>
      <c r="BI688" s="206">
        <f>IF(N688="nulová",J688,0)</f>
        <v>0</v>
      </c>
      <c r="BJ688" s="24" t="s">
        <v>94</v>
      </c>
      <c r="BK688" s="206">
        <f>ROUND(I688*H688,2)</f>
        <v>0</v>
      </c>
      <c r="BL688" s="24" t="s">
        <v>330</v>
      </c>
      <c r="BM688" s="24" t="s">
        <v>1684</v>
      </c>
    </row>
    <row r="689" spans="2:65" s="11" customFormat="1">
      <c r="B689" s="207"/>
      <c r="C689" s="208"/>
      <c r="D689" s="221" t="s">
        <v>260</v>
      </c>
      <c r="E689" s="231" t="s">
        <v>21</v>
      </c>
      <c r="F689" s="232" t="s">
        <v>1685</v>
      </c>
      <c r="G689" s="208"/>
      <c r="H689" s="233">
        <v>148.55000000000001</v>
      </c>
      <c r="I689" s="213"/>
      <c r="J689" s="208"/>
      <c r="K689" s="208"/>
      <c r="L689" s="214"/>
      <c r="M689" s="215"/>
      <c r="N689" s="216"/>
      <c r="O689" s="216"/>
      <c r="P689" s="216"/>
      <c r="Q689" s="216"/>
      <c r="R689" s="216"/>
      <c r="S689" s="216"/>
      <c r="T689" s="217"/>
      <c r="AT689" s="218" t="s">
        <v>260</v>
      </c>
      <c r="AU689" s="218" t="s">
        <v>94</v>
      </c>
      <c r="AV689" s="11" t="s">
        <v>94</v>
      </c>
      <c r="AW689" s="11" t="s">
        <v>35</v>
      </c>
      <c r="AX689" s="11" t="s">
        <v>79</v>
      </c>
      <c r="AY689" s="218" t="s">
        <v>250</v>
      </c>
    </row>
    <row r="690" spans="2:65" s="1" customFormat="1" ht="22.5" customHeight="1">
      <c r="B690" s="41"/>
      <c r="C690" s="234" t="s">
        <v>1686</v>
      </c>
      <c r="D690" s="234" t="s">
        <v>304</v>
      </c>
      <c r="E690" s="235" t="s">
        <v>765</v>
      </c>
      <c r="F690" s="236" t="s">
        <v>766</v>
      </c>
      <c r="G690" s="237" t="s">
        <v>356</v>
      </c>
      <c r="H690" s="238">
        <v>99.033000000000001</v>
      </c>
      <c r="I690" s="239"/>
      <c r="J690" s="240">
        <f>ROUND(I690*H690,2)</f>
        <v>0</v>
      </c>
      <c r="K690" s="236" t="s">
        <v>257</v>
      </c>
      <c r="L690" s="241"/>
      <c r="M690" s="242" t="s">
        <v>21</v>
      </c>
      <c r="N690" s="243" t="s">
        <v>43</v>
      </c>
      <c r="O690" s="42"/>
      <c r="P690" s="204">
        <f>O690*H690</f>
        <v>0</v>
      </c>
      <c r="Q690" s="204">
        <v>2.0000000000000002E-5</v>
      </c>
      <c r="R690" s="204">
        <f>Q690*H690</f>
        <v>1.98066E-3</v>
      </c>
      <c r="S690" s="204">
        <v>0</v>
      </c>
      <c r="T690" s="205">
        <f>S690*H690</f>
        <v>0</v>
      </c>
      <c r="AR690" s="24" t="s">
        <v>408</v>
      </c>
      <c r="AT690" s="24" t="s">
        <v>304</v>
      </c>
      <c r="AU690" s="24" t="s">
        <v>94</v>
      </c>
      <c r="AY690" s="24" t="s">
        <v>250</v>
      </c>
      <c r="BE690" s="206">
        <f>IF(N690="základní",J690,0)</f>
        <v>0</v>
      </c>
      <c r="BF690" s="206">
        <f>IF(N690="snížená",J690,0)</f>
        <v>0</v>
      </c>
      <c r="BG690" s="206">
        <f>IF(N690="zákl. přenesená",J690,0)</f>
        <v>0</v>
      </c>
      <c r="BH690" s="206">
        <f>IF(N690="sníž. přenesená",J690,0)</f>
        <v>0</v>
      </c>
      <c r="BI690" s="206">
        <f>IF(N690="nulová",J690,0)</f>
        <v>0</v>
      </c>
      <c r="BJ690" s="24" t="s">
        <v>94</v>
      </c>
      <c r="BK690" s="206">
        <f>ROUND(I690*H690,2)</f>
        <v>0</v>
      </c>
      <c r="BL690" s="24" t="s">
        <v>330</v>
      </c>
      <c r="BM690" s="24" t="s">
        <v>1687</v>
      </c>
    </row>
    <row r="691" spans="2:65" s="11" customFormat="1">
      <c r="B691" s="207"/>
      <c r="C691" s="208"/>
      <c r="D691" s="221" t="s">
        <v>260</v>
      </c>
      <c r="E691" s="231" t="s">
        <v>21</v>
      </c>
      <c r="F691" s="232" t="s">
        <v>1688</v>
      </c>
      <c r="G691" s="208"/>
      <c r="H691" s="233">
        <v>99.033000000000001</v>
      </c>
      <c r="I691" s="213"/>
      <c r="J691" s="208"/>
      <c r="K691" s="208"/>
      <c r="L691" s="214"/>
      <c r="M691" s="215"/>
      <c r="N691" s="216"/>
      <c r="O691" s="216"/>
      <c r="P691" s="216"/>
      <c r="Q691" s="216"/>
      <c r="R691" s="216"/>
      <c r="S691" s="216"/>
      <c r="T691" s="217"/>
      <c r="AT691" s="218" t="s">
        <v>260</v>
      </c>
      <c r="AU691" s="218" t="s">
        <v>94</v>
      </c>
      <c r="AV691" s="11" t="s">
        <v>94</v>
      </c>
      <c r="AW691" s="11" t="s">
        <v>35</v>
      </c>
      <c r="AX691" s="11" t="s">
        <v>79</v>
      </c>
      <c r="AY691" s="218" t="s">
        <v>250</v>
      </c>
    </row>
    <row r="692" spans="2:65" s="1" customFormat="1" ht="22.5" customHeight="1">
      <c r="B692" s="41"/>
      <c r="C692" s="195" t="s">
        <v>1689</v>
      </c>
      <c r="D692" s="195" t="s">
        <v>253</v>
      </c>
      <c r="E692" s="196" t="s">
        <v>1690</v>
      </c>
      <c r="F692" s="197" t="s">
        <v>1691</v>
      </c>
      <c r="G692" s="198" t="s">
        <v>271</v>
      </c>
      <c r="H692" s="199">
        <v>140.10300000000001</v>
      </c>
      <c r="I692" s="200"/>
      <c r="J692" s="201">
        <f>ROUND(I692*H692,2)</f>
        <v>0</v>
      </c>
      <c r="K692" s="197" t="s">
        <v>257</v>
      </c>
      <c r="L692" s="61"/>
      <c r="M692" s="202" t="s">
        <v>21</v>
      </c>
      <c r="N692" s="203" t="s">
        <v>43</v>
      </c>
      <c r="O692" s="42"/>
      <c r="P692" s="204">
        <f>O692*H692</f>
        <v>0</v>
      </c>
      <c r="Q692" s="204">
        <v>0</v>
      </c>
      <c r="R692" s="204">
        <f>Q692*H692</f>
        <v>0</v>
      </c>
      <c r="S692" s="204">
        <v>0</v>
      </c>
      <c r="T692" s="205">
        <f>S692*H692</f>
        <v>0</v>
      </c>
      <c r="AR692" s="24" t="s">
        <v>330</v>
      </c>
      <c r="AT692" s="24" t="s">
        <v>253</v>
      </c>
      <c r="AU692" s="24" t="s">
        <v>94</v>
      </c>
      <c r="AY692" s="24" t="s">
        <v>250</v>
      </c>
      <c r="BE692" s="206">
        <f>IF(N692="základní",J692,0)</f>
        <v>0</v>
      </c>
      <c r="BF692" s="206">
        <f>IF(N692="snížená",J692,0)</f>
        <v>0</v>
      </c>
      <c r="BG692" s="206">
        <f>IF(N692="zákl. přenesená",J692,0)</f>
        <v>0</v>
      </c>
      <c r="BH692" s="206">
        <f>IF(N692="sníž. přenesená",J692,0)</f>
        <v>0</v>
      </c>
      <c r="BI692" s="206">
        <f>IF(N692="nulová",J692,0)</f>
        <v>0</v>
      </c>
      <c r="BJ692" s="24" t="s">
        <v>94</v>
      </c>
      <c r="BK692" s="206">
        <f>ROUND(I692*H692,2)</f>
        <v>0</v>
      </c>
      <c r="BL692" s="24" t="s">
        <v>330</v>
      </c>
      <c r="BM692" s="24" t="s">
        <v>1692</v>
      </c>
    </row>
    <row r="693" spans="2:65" s="11" customFormat="1">
      <c r="B693" s="207"/>
      <c r="C693" s="208"/>
      <c r="D693" s="209" t="s">
        <v>260</v>
      </c>
      <c r="E693" s="210" t="s">
        <v>21</v>
      </c>
      <c r="F693" s="211" t="s">
        <v>1693</v>
      </c>
      <c r="G693" s="208"/>
      <c r="H693" s="212">
        <v>62.738</v>
      </c>
      <c r="I693" s="213"/>
      <c r="J693" s="208"/>
      <c r="K693" s="208"/>
      <c r="L693" s="214"/>
      <c r="M693" s="215"/>
      <c r="N693" s="216"/>
      <c r="O693" s="216"/>
      <c r="P693" s="216"/>
      <c r="Q693" s="216"/>
      <c r="R693" s="216"/>
      <c r="S693" s="216"/>
      <c r="T693" s="217"/>
      <c r="AT693" s="218" t="s">
        <v>260</v>
      </c>
      <c r="AU693" s="218" t="s">
        <v>94</v>
      </c>
      <c r="AV693" s="11" t="s">
        <v>94</v>
      </c>
      <c r="AW693" s="11" t="s">
        <v>35</v>
      </c>
      <c r="AX693" s="11" t="s">
        <v>71</v>
      </c>
      <c r="AY693" s="218" t="s">
        <v>250</v>
      </c>
    </row>
    <row r="694" spans="2:65" s="12" customFormat="1">
      <c r="B694" s="219"/>
      <c r="C694" s="220"/>
      <c r="D694" s="209" t="s">
        <v>260</v>
      </c>
      <c r="E694" s="256" t="s">
        <v>179</v>
      </c>
      <c r="F694" s="257" t="s">
        <v>263</v>
      </c>
      <c r="G694" s="220"/>
      <c r="H694" s="258">
        <v>62.738</v>
      </c>
      <c r="I694" s="225"/>
      <c r="J694" s="220"/>
      <c r="K694" s="220"/>
      <c r="L694" s="226"/>
      <c r="M694" s="227"/>
      <c r="N694" s="228"/>
      <c r="O694" s="228"/>
      <c r="P694" s="228"/>
      <c r="Q694" s="228"/>
      <c r="R694" s="228"/>
      <c r="S694" s="228"/>
      <c r="T694" s="229"/>
      <c r="AT694" s="230" t="s">
        <v>260</v>
      </c>
      <c r="AU694" s="230" t="s">
        <v>94</v>
      </c>
      <c r="AV694" s="12" t="s">
        <v>251</v>
      </c>
      <c r="AW694" s="12" t="s">
        <v>35</v>
      </c>
      <c r="AX694" s="12" t="s">
        <v>71</v>
      </c>
      <c r="AY694" s="230" t="s">
        <v>250</v>
      </c>
    </row>
    <row r="695" spans="2:65" s="11" customFormat="1">
      <c r="B695" s="207"/>
      <c r="C695" s="208"/>
      <c r="D695" s="209" t="s">
        <v>260</v>
      </c>
      <c r="E695" s="210" t="s">
        <v>21</v>
      </c>
      <c r="F695" s="211" t="s">
        <v>1694</v>
      </c>
      <c r="G695" s="208"/>
      <c r="H695" s="212">
        <v>77.364999999999995</v>
      </c>
      <c r="I695" s="213"/>
      <c r="J695" s="208"/>
      <c r="K695" s="208"/>
      <c r="L695" s="214"/>
      <c r="M695" s="215"/>
      <c r="N695" s="216"/>
      <c r="O695" s="216"/>
      <c r="P695" s="216"/>
      <c r="Q695" s="216"/>
      <c r="R695" s="216"/>
      <c r="S695" s="216"/>
      <c r="T695" s="217"/>
      <c r="AT695" s="218" t="s">
        <v>260</v>
      </c>
      <c r="AU695" s="218" t="s">
        <v>94</v>
      </c>
      <c r="AV695" s="11" t="s">
        <v>94</v>
      </c>
      <c r="AW695" s="11" t="s">
        <v>35</v>
      </c>
      <c r="AX695" s="11" t="s">
        <v>71</v>
      </c>
      <c r="AY695" s="218" t="s">
        <v>250</v>
      </c>
    </row>
    <row r="696" spans="2:65" s="14" customFormat="1">
      <c r="B696" s="259"/>
      <c r="C696" s="260"/>
      <c r="D696" s="221" t="s">
        <v>260</v>
      </c>
      <c r="E696" s="261" t="s">
        <v>21</v>
      </c>
      <c r="F696" s="262" t="s">
        <v>663</v>
      </c>
      <c r="G696" s="260"/>
      <c r="H696" s="263">
        <v>140.10300000000001</v>
      </c>
      <c r="I696" s="264"/>
      <c r="J696" s="260"/>
      <c r="K696" s="260"/>
      <c r="L696" s="265"/>
      <c r="M696" s="266"/>
      <c r="N696" s="267"/>
      <c r="O696" s="267"/>
      <c r="P696" s="267"/>
      <c r="Q696" s="267"/>
      <c r="R696" s="267"/>
      <c r="S696" s="267"/>
      <c r="T696" s="268"/>
      <c r="AT696" s="269" t="s">
        <v>260</v>
      </c>
      <c r="AU696" s="269" t="s">
        <v>94</v>
      </c>
      <c r="AV696" s="14" t="s">
        <v>258</v>
      </c>
      <c r="AW696" s="14" t="s">
        <v>35</v>
      </c>
      <c r="AX696" s="14" t="s">
        <v>79</v>
      </c>
      <c r="AY696" s="269" t="s">
        <v>250</v>
      </c>
    </row>
    <row r="697" spans="2:65" s="1" customFormat="1" ht="22.5" customHeight="1">
      <c r="B697" s="41"/>
      <c r="C697" s="234" t="s">
        <v>1695</v>
      </c>
      <c r="D697" s="234" t="s">
        <v>304</v>
      </c>
      <c r="E697" s="235" t="s">
        <v>1696</v>
      </c>
      <c r="F697" s="236" t="s">
        <v>1697</v>
      </c>
      <c r="G697" s="237" t="s">
        <v>271</v>
      </c>
      <c r="H697" s="238">
        <v>63.993000000000002</v>
      </c>
      <c r="I697" s="239"/>
      <c r="J697" s="240">
        <f>ROUND(I697*H697,2)</f>
        <v>0</v>
      </c>
      <c r="K697" s="236" t="s">
        <v>257</v>
      </c>
      <c r="L697" s="241"/>
      <c r="M697" s="242" t="s">
        <v>21</v>
      </c>
      <c r="N697" s="243" t="s">
        <v>43</v>
      </c>
      <c r="O697" s="42"/>
      <c r="P697" s="204">
        <f>O697*H697</f>
        <v>0</v>
      </c>
      <c r="Q697" s="204">
        <v>6.0000000000000001E-3</v>
      </c>
      <c r="R697" s="204">
        <f>Q697*H697</f>
        <v>0.38395800000000002</v>
      </c>
      <c r="S697" s="204">
        <v>0</v>
      </c>
      <c r="T697" s="205">
        <f>S697*H697</f>
        <v>0</v>
      </c>
      <c r="AR697" s="24" t="s">
        <v>408</v>
      </c>
      <c r="AT697" s="24" t="s">
        <v>304</v>
      </c>
      <c r="AU697" s="24" t="s">
        <v>94</v>
      </c>
      <c r="AY697" s="24" t="s">
        <v>250</v>
      </c>
      <c r="BE697" s="206">
        <f>IF(N697="základní",J697,0)</f>
        <v>0</v>
      </c>
      <c r="BF697" s="206">
        <f>IF(N697="snížená",J697,0)</f>
        <v>0</v>
      </c>
      <c r="BG697" s="206">
        <f>IF(N697="zákl. přenesená",J697,0)</f>
        <v>0</v>
      </c>
      <c r="BH697" s="206">
        <f>IF(N697="sníž. přenesená",J697,0)</f>
        <v>0</v>
      </c>
      <c r="BI697" s="206">
        <f>IF(N697="nulová",J697,0)</f>
        <v>0</v>
      </c>
      <c r="BJ697" s="24" t="s">
        <v>94</v>
      </c>
      <c r="BK697" s="206">
        <f>ROUND(I697*H697,2)</f>
        <v>0</v>
      </c>
      <c r="BL697" s="24" t="s">
        <v>330</v>
      </c>
      <c r="BM697" s="24" t="s">
        <v>1698</v>
      </c>
    </row>
    <row r="698" spans="2:65" s="11" customFormat="1">
      <c r="B698" s="207"/>
      <c r="C698" s="208"/>
      <c r="D698" s="221" t="s">
        <v>260</v>
      </c>
      <c r="E698" s="231" t="s">
        <v>21</v>
      </c>
      <c r="F698" s="232" t="s">
        <v>1699</v>
      </c>
      <c r="G698" s="208"/>
      <c r="H698" s="233">
        <v>63.993000000000002</v>
      </c>
      <c r="I698" s="213"/>
      <c r="J698" s="208"/>
      <c r="K698" s="208"/>
      <c r="L698" s="214"/>
      <c r="M698" s="215"/>
      <c r="N698" s="216"/>
      <c r="O698" s="216"/>
      <c r="P698" s="216"/>
      <c r="Q698" s="216"/>
      <c r="R698" s="216"/>
      <c r="S698" s="216"/>
      <c r="T698" s="217"/>
      <c r="AT698" s="218" t="s">
        <v>260</v>
      </c>
      <c r="AU698" s="218" t="s">
        <v>94</v>
      </c>
      <c r="AV698" s="11" t="s">
        <v>94</v>
      </c>
      <c r="AW698" s="11" t="s">
        <v>35</v>
      </c>
      <c r="AX698" s="11" t="s">
        <v>79</v>
      </c>
      <c r="AY698" s="218" t="s">
        <v>250</v>
      </c>
    </row>
    <row r="699" spans="2:65" s="1" customFormat="1" ht="22.5" customHeight="1">
      <c r="B699" s="41"/>
      <c r="C699" s="234" t="s">
        <v>1700</v>
      </c>
      <c r="D699" s="234" t="s">
        <v>304</v>
      </c>
      <c r="E699" s="235" t="s">
        <v>1701</v>
      </c>
      <c r="F699" s="236" t="s">
        <v>1702</v>
      </c>
      <c r="G699" s="237" t="s">
        <v>271</v>
      </c>
      <c r="H699" s="238">
        <v>24.939</v>
      </c>
      <c r="I699" s="239"/>
      <c r="J699" s="240">
        <f>ROUND(I699*H699,2)</f>
        <v>0</v>
      </c>
      <c r="K699" s="236" t="s">
        <v>257</v>
      </c>
      <c r="L699" s="241"/>
      <c r="M699" s="242" t="s">
        <v>21</v>
      </c>
      <c r="N699" s="243" t="s">
        <v>43</v>
      </c>
      <c r="O699" s="42"/>
      <c r="P699" s="204">
        <f>O699*H699</f>
        <v>0</v>
      </c>
      <c r="Q699" s="204">
        <v>5.0000000000000001E-3</v>
      </c>
      <c r="R699" s="204">
        <f>Q699*H699</f>
        <v>0.124695</v>
      </c>
      <c r="S699" s="204">
        <v>0</v>
      </c>
      <c r="T699" s="205">
        <f>S699*H699</f>
        <v>0</v>
      </c>
      <c r="AR699" s="24" t="s">
        <v>408</v>
      </c>
      <c r="AT699" s="24" t="s">
        <v>304</v>
      </c>
      <c r="AU699" s="24" t="s">
        <v>94</v>
      </c>
      <c r="AY699" s="24" t="s">
        <v>250</v>
      </c>
      <c r="BE699" s="206">
        <f>IF(N699="základní",J699,0)</f>
        <v>0</v>
      </c>
      <c r="BF699" s="206">
        <f>IF(N699="snížená",J699,0)</f>
        <v>0</v>
      </c>
      <c r="BG699" s="206">
        <f>IF(N699="zákl. přenesená",J699,0)</f>
        <v>0</v>
      </c>
      <c r="BH699" s="206">
        <f>IF(N699="sníž. přenesená",J699,0)</f>
        <v>0</v>
      </c>
      <c r="BI699" s="206">
        <f>IF(N699="nulová",J699,0)</f>
        <v>0</v>
      </c>
      <c r="BJ699" s="24" t="s">
        <v>94</v>
      </c>
      <c r="BK699" s="206">
        <f>ROUND(I699*H699,2)</f>
        <v>0</v>
      </c>
      <c r="BL699" s="24" t="s">
        <v>330</v>
      </c>
      <c r="BM699" s="24" t="s">
        <v>1703</v>
      </c>
    </row>
    <row r="700" spans="2:65" s="11" customFormat="1">
      <c r="B700" s="207"/>
      <c r="C700" s="208"/>
      <c r="D700" s="221" t="s">
        <v>260</v>
      </c>
      <c r="E700" s="231" t="s">
        <v>21</v>
      </c>
      <c r="F700" s="232" t="s">
        <v>1704</v>
      </c>
      <c r="G700" s="208"/>
      <c r="H700" s="233">
        <v>24.939</v>
      </c>
      <c r="I700" s="213"/>
      <c r="J700" s="208"/>
      <c r="K700" s="208"/>
      <c r="L700" s="214"/>
      <c r="M700" s="215"/>
      <c r="N700" s="216"/>
      <c r="O700" s="216"/>
      <c r="P700" s="216"/>
      <c r="Q700" s="216"/>
      <c r="R700" s="216"/>
      <c r="S700" s="216"/>
      <c r="T700" s="217"/>
      <c r="AT700" s="218" t="s">
        <v>260</v>
      </c>
      <c r="AU700" s="218" t="s">
        <v>94</v>
      </c>
      <c r="AV700" s="11" t="s">
        <v>94</v>
      </c>
      <c r="AW700" s="11" t="s">
        <v>35</v>
      </c>
      <c r="AX700" s="11" t="s">
        <v>79</v>
      </c>
      <c r="AY700" s="218" t="s">
        <v>250</v>
      </c>
    </row>
    <row r="701" spans="2:65" s="1" customFormat="1" ht="22.5" customHeight="1">
      <c r="B701" s="41"/>
      <c r="C701" s="234" t="s">
        <v>1705</v>
      </c>
      <c r="D701" s="234" t="s">
        <v>304</v>
      </c>
      <c r="E701" s="235" t="s">
        <v>1706</v>
      </c>
      <c r="F701" s="236" t="s">
        <v>1707</v>
      </c>
      <c r="G701" s="237" t="s">
        <v>271</v>
      </c>
      <c r="H701" s="238">
        <v>53.972999999999999</v>
      </c>
      <c r="I701" s="239"/>
      <c r="J701" s="240">
        <f>ROUND(I701*H701,2)</f>
        <v>0</v>
      </c>
      <c r="K701" s="236" t="s">
        <v>257</v>
      </c>
      <c r="L701" s="241"/>
      <c r="M701" s="242" t="s">
        <v>21</v>
      </c>
      <c r="N701" s="243" t="s">
        <v>43</v>
      </c>
      <c r="O701" s="42"/>
      <c r="P701" s="204">
        <f>O701*H701</f>
        <v>0</v>
      </c>
      <c r="Q701" s="204">
        <v>2.5000000000000001E-3</v>
      </c>
      <c r="R701" s="204">
        <f>Q701*H701</f>
        <v>0.13493250000000001</v>
      </c>
      <c r="S701" s="204">
        <v>0</v>
      </c>
      <c r="T701" s="205">
        <f>S701*H701</f>
        <v>0</v>
      </c>
      <c r="AR701" s="24" t="s">
        <v>408</v>
      </c>
      <c r="AT701" s="24" t="s">
        <v>304</v>
      </c>
      <c r="AU701" s="24" t="s">
        <v>94</v>
      </c>
      <c r="AY701" s="24" t="s">
        <v>250</v>
      </c>
      <c r="BE701" s="206">
        <f>IF(N701="základní",J701,0)</f>
        <v>0</v>
      </c>
      <c r="BF701" s="206">
        <f>IF(N701="snížená",J701,0)</f>
        <v>0</v>
      </c>
      <c r="BG701" s="206">
        <f>IF(N701="zákl. přenesená",J701,0)</f>
        <v>0</v>
      </c>
      <c r="BH701" s="206">
        <f>IF(N701="sníž. přenesená",J701,0)</f>
        <v>0</v>
      </c>
      <c r="BI701" s="206">
        <f>IF(N701="nulová",J701,0)</f>
        <v>0</v>
      </c>
      <c r="BJ701" s="24" t="s">
        <v>94</v>
      </c>
      <c r="BK701" s="206">
        <f>ROUND(I701*H701,2)</f>
        <v>0</v>
      </c>
      <c r="BL701" s="24" t="s">
        <v>330</v>
      </c>
      <c r="BM701" s="24" t="s">
        <v>1708</v>
      </c>
    </row>
    <row r="702" spans="2:65" s="11" customFormat="1">
      <c r="B702" s="207"/>
      <c r="C702" s="208"/>
      <c r="D702" s="221" t="s">
        <v>260</v>
      </c>
      <c r="E702" s="231" t="s">
        <v>21</v>
      </c>
      <c r="F702" s="232" t="s">
        <v>1709</v>
      </c>
      <c r="G702" s="208"/>
      <c r="H702" s="233">
        <v>53.972999999999999</v>
      </c>
      <c r="I702" s="213"/>
      <c r="J702" s="208"/>
      <c r="K702" s="208"/>
      <c r="L702" s="214"/>
      <c r="M702" s="215"/>
      <c r="N702" s="216"/>
      <c r="O702" s="216"/>
      <c r="P702" s="216"/>
      <c r="Q702" s="216"/>
      <c r="R702" s="216"/>
      <c r="S702" s="216"/>
      <c r="T702" s="217"/>
      <c r="AT702" s="218" t="s">
        <v>260</v>
      </c>
      <c r="AU702" s="218" t="s">
        <v>94</v>
      </c>
      <c r="AV702" s="11" t="s">
        <v>94</v>
      </c>
      <c r="AW702" s="11" t="s">
        <v>35</v>
      </c>
      <c r="AX702" s="11" t="s">
        <v>79</v>
      </c>
      <c r="AY702" s="218" t="s">
        <v>250</v>
      </c>
    </row>
    <row r="703" spans="2:65" s="1" customFormat="1" ht="31.5" customHeight="1">
      <c r="B703" s="41"/>
      <c r="C703" s="195" t="s">
        <v>1710</v>
      </c>
      <c r="D703" s="195" t="s">
        <v>253</v>
      </c>
      <c r="E703" s="196" t="s">
        <v>1711</v>
      </c>
      <c r="F703" s="197" t="s">
        <v>1712</v>
      </c>
      <c r="G703" s="198" t="s">
        <v>271</v>
      </c>
      <c r="H703" s="199">
        <v>2.835</v>
      </c>
      <c r="I703" s="200"/>
      <c r="J703" s="201">
        <f>ROUND(I703*H703,2)</f>
        <v>0</v>
      </c>
      <c r="K703" s="197" t="s">
        <v>257</v>
      </c>
      <c r="L703" s="61"/>
      <c r="M703" s="202" t="s">
        <v>21</v>
      </c>
      <c r="N703" s="203" t="s">
        <v>43</v>
      </c>
      <c r="O703" s="42"/>
      <c r="P703" s="204">
        <f>O703*H703</f>
        <v>0</v>
      </c>
      <c r="Q703" s="204">
        <v>4.6019999999999998E-2</v>
      </c>
      <c r="R703" s="204">
        <f>Q703*H703</f>
        <v>0.13046669999999999</v>
      </c>
      <c r="S703" s="204">
        <v>0</v>
      </c>
      <c r="T703" s="205">
        <f>S703*H703</f>
        <v>0</v>
      </c>
      <c r="AR703" s="24" t="s">
        <v>330</v>
      </c>
      <c r="AT703" s="24" t="s">
        <v>253</v>
      </c>
      <c r="AU703" s="24" t="s">
        <v>94</v>
      </c>
      <c r="AY703" s="24" t="s">
        <v>250</v>
      </c>
      <c r="BE703" s="206">
        <f>IF(N703="základní",J703,0)</f>
        <v>0</v>
      </c>
      <c r="BF703" s="206">
        <f>IF(N703="snížená",J703,0)</f>
        <v>0</v>
      </c>
      <c r="BG703" s="206">
        <f>IF(N703="zákl. přenesená",J703,0)</f>
        <v>0</v>
      </c>
      <c r="BH703" s="206">
        <f>IF(N703="sníž. přenesená",J703,0)</f>
        <v>0</v>
      </c>
      <c r="BI703" s="206">
        <f>IF(N703="nulová",J703,0)</f>
        <v>0</v>
      </c>
      <c r="BJ703" s="24" t="s">
        <v>94</v>
      </c>
      <c r="BK703" s="206">
        <f>ROUND(I703*H703,2)</f>
        <v>0</v>
      </c>
      <c r="BL703" s="24" t="s">
        <v>330</v>
      </c>
      <c r="BM703" s="24" t="s">
        <v>1713</v>
      </c>
    </row>
    <row r="704" spans="2:65" s="11" customFormat="1">
      <c r="B704" s="207"/>
      <c r="C704" s="208"/>
      <c r="D704" s="209" t="s">
        <v>260</v>
      </c>
      <c r="E704" s="210" t="s">
        <v>21</v>
      </c>
      <c r="F704" s="211" t="s">
        <v>1714</v>
      </c>
      <c r="G704" s="208"/>
      <c r="H704" s="212">
        <v>2.835</v>
      </c>
      <c r="I704" s="213"/>
      <c r="J704" s="208"/>
      <c r="K704" s="208"/>
      <c r="L704" s="214"/>
      <c r="M704" s="215"/>
      <c r="N704" s="216"/>
      <c r="O704" s="216"/>
      <c r="P704" s="216"/>
      <c r="Q704" s="216"/>
      <c r="R704" s="216"/>
      <c r="S704" s="216"/>
      <c r="T704" s="217"/>
      <c r="AT704" s="218" t="s">
        <v>260</v>
      </c>
      <c r="AU704" s="218" t="s">
        <v>94</v>
      </c>
      <c r="AV704" s="11" t="s">
        <v>94</v>
      </c>
      <c r="AW704" s="11" t="s">
        <v>35</v>
      </c>
      <c r="AX704" s="11" t="s">
        <v>71</v>
      </c>
      <c r="AY704" s="218" t="s">
        <v>250</v>
      </c>
    </row>
    <row r="705" spans="2:65" s="12" customFormat="1">
      <c r="B705" s="219"/>
      <c r="C705" s="220"/>
      <c r="D705" s="221" t="s">
        <v>260</v>
      </c>
      <c r="E705" s="222" t="s">
        <v>1715</v>
      </c>
      <c r="F705" s="223" t="s">
        <v>263</v>
      </c>
      <c r="G705" s="220"/>
      <c r="H705" s="224">
        <v>2.835</v>
      </c>
      <c r="I705" s="225"/>
      <c r="J705" s="220"/>
      <c r="K705" s="220"/>
      <c r="L705" s="226"/>
      <c r="M705" s="227"/>
      <c r="N705" s="228"/>
      <c r="O705" s="228"/>
      <c r="P705" s="228"/>
      <c r="Q705" s="228"/>
      <c r="R705" s="228"/>
      <c r="S705" s="228"/>
      <c r="T705" s="229"/>
      <c r="AT705" s="230" t="s">
        <v>260</v>
      </c>
      <c r="AU705" s="230" t="s">
        <v>94</v>
      </c>
      <c r="AV705" s="12" t="s">
        <v>251</v>
      </c>
      <c r="AW705" s="12" t="s">
        <v>35</v>
      </c>
      <c r="AX705" s="12" t="s">
        <v>79</v>
      </c>
      <c r="AY705" s="230" t="s">
        <v>250</v>
      </c>
    </row>
    <row r="706" spans="2:65" s="1" customFormat="1" ht="57" customHeight="1">
      <c r="B706" s="41"/>
      <c r="C706" s="195" t="s">
        <v>1716</v>
      </c>
      <c r="D706" s="195" t="s">
        <v>253</v>
      </c>
      <c r="E706" s="196" t="s">
        <v>1717</v>
      </c>
      <c r="F706" s="197" t="s">
        <v>1718</v>
      </c>
      <c r="G706" s="198" t="s">
        <v>271</v>
      </c>
      <c r="H706" s="199">
        <v>20.884</v>
      </c>
      <c r="I706" s="200"/>
      <c r="J706" s="201">
        <f>ROUND(I706*H706,2)</f>
        <v>0</v>
      </c>
      <c r="K706" s="197" t="s">
        <v>21</v>
      </c>
      <c r="L706" s="61"/>
      <c r="M706" s="202" t="s">
        <v>21</v>
      </c>
      <c r="N706" s="203" t="s">
        <v>43</v>
      </c>
      <c r="O706" s="42"/>
      <c r="P706" s="204">
        <f>O706*H706</f>
        <v>0</v>
      </c>
      <c r="Q706" s="204">
        <v>7.0120000000000002E-2</v>
      </c>
      <c r="R706" s="204">
        <f>Q706*H706</f>
        <v>1.4643860800000001</v>
      </c>
      <c r="S706" s="204">
        <v>0</v>
      </c>
      <c r="T706" s="205">
        <f>S706*H706</f>
        <v>0</v>
      </c>
      <c r="AR706" s="24" t="s">
        <v>330</v>
      </c>
      <c r="AT706" s="24" t="s">
        <v>253</v>
      </c>
      <c r="AU706" s="24" t="s">
        <v>94</v>
      </c>
      <c r="AY706" s="24" t="s">
        <v>250</v>
      </c>
      <c r="BE706" s="206">
        <f>IF(N706="základní",J706,0)</f>
        <v>0</v>
      </c>
      <c r="BF706" s="206">
        <f>IF(N706="snížená",J706,0)</f>
        <v>0</v>
      </c>
      <c r="BG706" s="206">
        <f>IF(N706="zákl. přenesená",J706,0)</f>
        <v>0</v>
      </c>
      <c r="BH706" s="206">
        <f>IF(N706="sníž. přenesená",J706,0)</f>
        <v>0</v>
      </c>
      <c r="BI706" s="206">
        <f>IF(N706="nulová",J706,0)</f>
        <v>0</v>
      </c>
      <c r="BJ706" s="24" t="s">
        <v>94</v>
      </c>
      <c r="BK706" s="206">
        <f>ROUND(I706*H706,2)</f>
        <v>0</v>
      </c>
      <c r="BL706" s="24" t="s">
        <v>330</v>
      </c>
      <c r="BM706" s="24" t="s">
        <v>1719</v>
      </c>
    </row>
    <row r="707" spans="2:65" s="11" customFormat="1">
      <c r="B707" s="207"/>
      <c r="C707" s="208"/>
      <c r="D707" s="209" t="s">
        <v>260</v>
      </c>
      <c r="E707" s="210" t="s">
        <v>21</v>
      </c>
      <c r="F707" s="211" t="s">
        <v>1720</v>
      </c>
      <c r="G707" s="208"/>
      <c r="H707" s="212">
        <v>14.022</v>
      </c>
      <c r="I707" s="213"/>
      <c r="J707" s="208"/>
      <c r="K707" s="208"/>
      <c r="L707" s="214"/>
      <c r="M707" s="215"/>
      <c r="N707" s="216"/>
      <c r="O707" s="216"/>
      <c r="P707" s="216"/>
      <c r="Q707" s="216"/>
      <c r="R707" s="216"/>
      <c r="S707" s="216"/>
      <c r="T707" s="217"/>
      <c r="AT707" s="218" t="s">
        <v>260</v>
      </c>
      <c r="AU707" s="218" t="s">
        <v>94</v>
      </c>
      <c r="AV707" s="11" t="s">
        <v>94</v>
      </c>
      <c r="AW707" s="11" t="s">
        <v>35</v>
      </c>
      <c r="AX707" s="11" t="s">
        <v>71</v>
      </c>
      <c r="AY707" s="218" t="s">
        <v>250</v>
      </c>
    </row>
    <row r="708" spans="2:65" s="11" customFormat="1">
      <c r="B708" s="207"/>
      <c r="C708" s="208"/>
      <c r="D708" s="209" t="s">
        <v>260</v>
      </c>
      <c r="E708" s="210" t="s">
        <v>21</v>
      </c>
      <c r="F708" s="211" t="s">
        <v>1721</v>
      </c>
      <c r="G708" s="208"/>
      <c r="H708" s="212">
        <v>1.474</v>
      </c>
      <c r="I708" s="213"/>
      <c r="J708" s="208"/>
      <c r="K708" s="208"/>
      <c r="L708" s="214"/>
      <c r="M708" s="215"/>
      <c r="N708" s="216"/>
      <c r="O708" s="216"/>
      <c r="P708" s="216"/>
      <c r="Q708" s="216"/>
      <c r="R708" s="216"/>
      <c r="S708" s="216"/>
      <c r="T708" s="217"/>
      <c r="AT708" s="218" t="s">
        <v>260</v>
      </c>
      <c r="AU708" s="218" t="s">
        <v>94</v>
      </c>
      <c r="AV708" s="11" t="s">
        <v>94</v>
      </c>
      <c r="AW708" s="11" t="s">
        <v>35</v>
      </c>
      <c r="AX708" s="11" t="s">
        <v>71</v>
      </c>
      <c r="AY708" s="218" t="s">
        <v>250</v>
      </c>
    </row>
    <row r="709" spans="2:65" s="11" customFormat="1">
      <c r="B709" s="207"/>
      <c r="C709" s="208"/>
      <c r="D709" s="209" t="s">
        <v>260</v>
      </c>
      <c r="E709" s="210" t="s">
        <v>21</v>
      </c>
      <c r="F709" s="211" t="s">
        <v>1722</v>
      </c>
      <c r="G709" s="208"/>
      <c r="H709" s="212">
        <v>5.3879999999999999</v>
      </c>
      <c r="I709" s="213"/>
      <c r="J709" s="208"/>
      <c r="K709" s="208"/>
      <c r="L709" s="214"/>
      <c r="M709" s="215"/>
      <c r="N709" s="216"/>
      <c r="O709" s="216"/>
      <c r="P709" s="216"/>
      <c r="Q709" s="216"/>
      <c r="R709" s="216"/>
      <c r="S709" s="216"/>
      <c r="T709" s="217"/>
      <c r="AT709" s="218" t="s">
        <v>260</v>
      </c>
      <c r="AU709" s="218" t="s">
        <v>94</v>
      </c>
      <c r="AV709" s="11" t="s">
        <v>94</v>
      </c>
      <c r="AW709" s="11" t="s">
        <v>35</v>
      </c>
      <c r="AX709" s="11" t="s">
        <v>71</v>
      </c>
      <c r="AY709" s="218" t="s">
        <v>250</v>
      </c>
    </row>
    <row r="710" spans="2:65" s="12" customFormat="1">
      <c r="B710" s="219"/>
      <c r="C710" s="220"/>
      <c r="D710" s="221" t="s">
        <v>260</v>
      </c>
      <c r="E710" s="222" t="s">
        <v>1723</v>
      </c>
      <c r="F710" s="223" t="s">
        <v>263</v>
      </c>
      <c r="G710" s="220"/>
      <c r="H710" s="224">
        <v>20.884</v>
      </c>
      <c r="I710" s="225"/>
      <c r="J710" s="220"/>
      <c r="K710" s="220"/>
      <c r="L710" s="226"/>
      <c r="M710" s="227"/>
      <c r="N710" s="228"/>
      <c r="O710" s="228"/>
      <c r="P710" s="228"/>
      <c r="Q710" s="228"/>
      <c r="R710" s="228"/>
      <c r="S710" s="228"/>
      <c r="T710" s="229"/>
      <c r="AT710" s="230" t="s">
        <v>260</v>
      </c>
      <c r="AU710" s="230" t="s">
        <v>94</v>
      </c>
      <c r="AV710" s="12" t="s">
        <v>251</v>
      </c>
      <c r="AW710" s="12" t="s">
        <v>35</v>
      </c>
      <c r="AX710" s="12" t="s">
        <v>79</v>
      </c>
      <c r="AY710" s="230" t="s">
        <v>250</v>
      </c>
    </row>
    <row r="711" spans="2:65" s="1" customFormat="1" ht="22.5" customHeight="1">
      <c r="B711" s="41"/>
      <c r="C711" s="195" t="s">
        <v>1724</v>
      </c>
      <c r="D711" s="195" t="s">
        <v>253</v>
      </c>
      <c r="E711" s="196" t="s">
        <v>1725</v>
      </c>
      <c r="F711" s="197" t="s">
        <v>1726</v>
      </c>
      <c r="G711" s="198" t="s">
        <v>271</v>
      </c>
      <c r="H711" s="199">
        <v>25.672999999999998</v>
      </c>
      <c r="I711" s="200"/>
      <c r="J711" s="201">
        <f>ROUND(I711*H711,2)</f>
        <v>0</v>
      </c>
      <c r="K711" s="197" t="s">
        <v>21</v>
      </c>
      <c r="L711" s="61"/>
      <c r="M711" s="202" t="s">
        <v>21</v>
      </c>
      <c r="N711" s="203" t="s">
        <v>43</v>
      </c>
      <c r="O711" s="42"/>
      <c r="P711" s="204">
        <f>O711*H711</f>
        <v>0</v>
      </c>
      <c r="Q711" s="204">
        <v>0</v>
      </c>
      <c r="R711" s="204">
        <f>Q711*H711</f>
        <v>0</v>
      </c>
      <c r="S711" s="204">
        <v>0</v>
      </c>
      <c r="T711" s="205">
        <f>S711*H711</f>
        <v>0</v>
      </c>
      <c r="AR711" s="24" t="s">
        <v>330</v>
      </c>
      <c r="AT711" s="24" t="s">
        <v>253</v>
      </c>
      <c r="AU711" s="24" t="s">
        <v>94</v>
      </c>
      <c r="AY711" s="24" t="s">
        <v>250</v>
      </c>
      <c r="BE711" s="206">
        <f>IF(N711="základní",J711,0)</f>
        <v>0</v>
      </c>
      <c r="BF711" s="206">
        <f>IF(N711="snížená",J711,0)</f>
        <v>0</v>
      </c>
      <c r="BG711" s="206">
        <f>IF(N711="zákl. přenesená",J711,0)</f>
        <v>0</v>
      </c>
      <c r="BH711" s="206">
        <f>IF(N711="sníž. přenesená",J711,0)</f>
        <v>0</v>
      </c>
      <c r="BI711" s="206">
        <f>IF(N711="nulová",J711,0)</f>
        <v>0</v>
      </c>
      <c r="BJ711" s="24" t="s">
        <v>94</v>
      </c>
      <c r="BK711" s="206">
        <f>ROUND(I711*H711,2)</f>
        <v>0</v>
      </c>
      <c r="BL711" s="24" t="s">
        <v>330</v>
      </c>
      <c r="BM711" s="24" t="s">
        <v>1727</v>
      </c>
    </row>
    <row r="712" spans="2:65" s="11" customFormat="1" ht="27">
      <c r="B712" s="207"/>
      <c r="C712" s="208"/>
      <c r="D712" s="209" t="s">
        <v>260</v>
      </c>
      <c r="E712" s="210" t="s">
        <v>21</v>
      </c>
      <c r="F712" s="211" t="s">
        <v>1728</v>
      </c>
      <c r="G712" s="208"/>
      <c r="H712" s="212">
        <v>20.614999999999998</v>
      </c>
      <c r="I712" s="213"/>
      <c r="J712" s="208"/>
      <c r="K712" s="208"/>
      <c r="L712" s="214"/>
      <c r="M712" s="215"/>
      <c r="N712" s="216"/>
      <c r="O712" s="216"/>
      <c r="P712" s="216"/>
      <c r="Q712" s="216"/>
      <c r="R712" s="216"/>
      <c r="S712" s="216"/>
      <c r="T712" s="217"/>
      <c r="AT712" s="218" t="s">
        <v>260</v>
      </c>
      <c r="AU712" s="218" t="s">
        <v>94</v>
      </c>
      <c r="AV712" s="11" t="s">
        <v>94</v>
      </c>
      <c r="AW712" s="11" t="s">
        <v>35</v>
      </c>
      <c r="AX712" s="11" t="s">
        <v>71</v>
      </c>
      <c r="AY712" s="218" t="s">
        <v>250</v>
      </c>
    </row>
    <row r="713" spans="2:65" s="11" customFormat="1">
      <c r="B713" s="207"/>
      <c r="C713" s="208"/>
      <c r="D713" s="209" t="s">
        <v>260</v>
      </c>
      <c r="E713" s="210" t="s">
        <v>21</v>
      </c>
      <c r="F713" s="211" t="s">
        <v>1729</v>
      </c>
      <c r="G713" s="208"/>
      <c r="H713" s="212">
        <v>5.0579999999999998</v>
      </c>
      <c r="I713" s="213"/>
      <c r="J713" s="208"/>
      <c r="K713" s="208"/>
      <c r="L713" s="214"/>
      <c r="M713" s="215"/>
      <c r="N713" s="216"/>
      <c r="O713" s="216"/>
      <c r="P713" s="216"/>
      <c r="Q713" s="216"/>
      <c r="R713" s="216"/>
      <c r="S713" s="216"/>
      <c r="T713" s="217"/>
      <c r="AT713" s="218" t="s">
        <v>260</v>
      </c>
      <c r="AU713" s="218" t="s">
        <v>94</v>
      </c>
      <c r="AV713" s="11" t="s">
        <v>94</v>
      </c>
      <c r="AW713" s="11" t="s">
        <v>35</v>
      </c>
      <c r="AX713" s="11" t="s">
        <v>71</v>
      </c>
      <c r="AY713" s="218" t="s">
        <v>250</v>
      </c>
    </row>
    <row r="714" spans="2:65" s="12" customFormat="1">
      <c r="B714" s="219"/>
      <c r="C714" s="220"/>
      <c r="D714" s="221" t="s">
        <v>260</v>
      </c>
      <c r="E714" s="222" t="s">
        <v>21</v>
      </c>
      <c r="F714" s="223" t="s">
        <v>263</v>
      </c>
      <c r="G714" s="220"/>
      <c r="H714" s="224">
        <v>25.672999999999998</v>
      </c>
      <c r="I714" s="225"/>
      <c r="J714" s="220"/>
      <c r="K714" s="220"/>
      <c r="L714" s="226"/>
      <c r="M714" s="227"/>
      <c r="N714" s="228"/>
      <c r="O714" s="228"/>
      <c r="P714" s="228"/>
      <c r="Q714" s="228"/>
      <c r="R714" s="228"/>
      <c r="S714" s="228"/>
      <c r="T714" s="229"/>
      <c r="AT714" s="230" t="s">
        <v>260</v>
      </c>
      <c r="AU714" s="230" t="s">
        <v>94</v>
      </c>
      <c r="AV714" s="12" t="s">
        <v>251</v>
      </c>
      <c r="AW714" s="12" t="s">
        <v>35</v>
      </c>
      <c r="AX714" s="12" t="s">
        <v>79</v>
      </c>
      <c r="AY714" s="230" t="s">
        <v>250</v>
      </c>
    </row>
    <row r="715" spans="2:65" s="1" customFormat="1" ht="44.25" customHeight="1">
      <c r="B715" s="41"/>
      <c r="C715" s="195" t="s">
        <v>1730</v>
      </c>
      <c r="D715" s="195" t="s">
        <v>253</v>
      </c>
      <c r="E715" s="196" t="s">
        <v>1731</v>
      </c>
      <c r="F715" s="197" t="s">
        <v>1732</v>
      </c>
      <c r="G715" s="198" t="s">
        <v>271</v>
      </c>
      <c r="H715" s="199">
        <v>47.856999999999999</v>
      </c>
      <c r="I715" s="200"/>
      <c r="J715" s="201">
        <f>ROUND(I715*H715,2)</f>
        <v>0</v>
      </c>
      <c r="K715" s="197" t="s">
        <v>21</v>
      </c>
      <c r="L715" s="61"/>
      <c r="M715" s="202" t="s">
        <v>21</v>
      </c>
      <c r="N715" s="203" t="s">
        <v>43</v>
      </c>
      <c r="O715" s="42"/>
      <c r="P715" s="204">
        <f>O715*H715</f>
        <v>0</v>
      </c>
      <c r="Q715" s="204">
        <v>2.767E-2</v>
      </c>
      <c r="R715" s="204">
        <f>Q715*H715</f>
        <v>1.32420319</v>
      </c>
      <c r="S715" s="204">
        <v>0</v>
      </c>
      <c r="T715" s="205">
        <f>S715*H715</f>
        <v>0</v>
      </c>
      <c r="AR715" s="24" t="s">
        <v>330</v>
      </c>
      <c r="AT715" s="24" t="s">
        <v>253</v>
      </c>
      <c r="AU715" s="24" t="s">
        <v>94</v>
      </c>
      <c r="AY715" s="24" t="s">
        <v>250</v>
      </c>
      <c r="BE715" s="206">
        <f>IF(N715="základní",J715,0)</f>
        <v>0</v>
      </c>
      <c r="BF715" s="206">
        <f>IF(N715="snížená",J715,0)</f>
        <v>0</v>
      </c>
      <c r="BG715" s="206">
        <f>IF(N715="zákl. přenesená",J715,0)</f>
        <v>0</v>
      </c>
      <c r="BH715" s="206">
        <f>IF(N715="sníž. přenesená",J715,0)</f>
        <v>0</v>
      </c>
      <c r="BI715" s="206">
        <f>IF(N715="nulová",J715,0)</f>
        <v>0</v>
      </c>
      <c r="BJ715" s="24" t="s">
        <v>94</v>
      </c>
      <c r="BK715" s="206">
        <f>ROUND(I715*H715,2)</f>
        <v>0</v>
      </c>
      <c r="BL715" s="24" t="s">
        <v>330</v>
      </c>
      <c r="BM715" s="24" t="s">
        <v>1733</v>
      </c>
    </row>
    <row r="716" spans="2:65" s="11" customFormat="1">
      <c r="B716" s="207"/>
      <c r="C716" s="208"/>
      <c r="D716" s="209" t="s">
        <v>260</v>
      </c>
      <c r="E716" s="210" t="s">
        <v>21</v>
      </c>
      <c r="F716" s="211" t="s">
        <v>1734</v>
      </c>
      <c r="G716" s="208"/>
      <c r="H716" s="212">
        <v>12.278</v>
      </c>
      <c r="I716" s="213"/>
      <c r="J716" s="208"/>
      <c r="K716" s="208"/>
      <c r="L716" s="214"/>
      <c r="M716" s="215"/>
      <c r="N716" s="216"/>
      <c r="O716" s="216"/>
      <c r="P716" s="216"/>
      <c r="Q716" s="216"/>
      <c r="R716" s="216"/>
      <c r="S716" s="216"/>
      <c r="T716" s="217"/>
      <c r="AT716" s="218" t="s">
        <v>260</v>
      </c>
      <c r="AU716" s="218" t="s">
        <v>94</v>
      </c>
      <c r="AV716" s="11" t="s">
        <v>94</v>
      </c>
      <c r="AW716" s="11" t="s">
        <v>35</v>
      </c>
      <c r="AX716" s="11" t="s">
        <v>71</v>
      </c>
      <c r="AY716" s="218" t="s">
        <v>250</v>
      </c>
    </row>
    <row r="717" spans="2:65" s="11" customFormat="1">
      <c r="B717" s="207"/>
      <c r="C717" s="208"/>
      <c r="D717" s="209" t="s">
        <v>260</v>
      </c>
      <c r="E717" s="210" t="s">
        <v>21</v>
      </c>
      <c r="F717" s="211" t="s">
        <v>1735</v>
      </c>
      <c r="G717" s="208"/>
      <c r="H717" s="212">
        <v>11.84</v>
      </c>
      <c r="I717" s="213"/>
      <c r="J717" s="208"/>
      <c r="K717" s="208"/>
      <c r="L717" s="214"/>
      <c r="M717" s="215"/>
      <c r="N717" s="216"/>
      <c r="O717" s="216"/>
      <c r="P717" s="216"/>
      <c r="Q717" s="216"/>
      <c r="R717" s="216"/>
      <c r="S717" s="216"/>
      <c r="T717" s="217"/>
      <c r="AT717" s="218" t="s">
        <v>260</v>
      </c>
      <c r="AU717" s="218" t="s">
        <v>94</v>
      </c>
      <c r="AV717" s="11" t="s">
        <v>94</v>
      </c>
      <c r="AW717" s="11" t="s">
        <v>35</v>
      </c>
      <c r="AX717" s="11" t="s">
        <v>71</v>
      </c>
      <c r="AY717" s="218" t="s">
        <v>250</v>
      </c>
    </row>
    <row r="718" spans="2:65" s="11" customFormat="1">
      <c r="B718" s="207"/>
      <c r="C718" s="208"/>
      <c r="D718" s="209" t="s">
        <v>260</v>
      </c>
      <c r="E718" s="210" t="s">
        <v>21</v>
      </c>
      <c r="F718" s="211" t="s">
        <v>1736</v>
      </c>
      <c r="G718" s="208"/>
      <c r="H718" s="212">
        <v>8.4830000000000005</v>
      </c>
      <c r="I718" s="213"/>
      <c r="J718" s="208"/>
      <c r="K718" s="208"/>
      <c r="L718" s="214"/>
      <c r="M718" s="215"/>
      <c r="N718" s="216"/>
      <c r="O718" s="216"/>
      <c r="P718" s="216"/>
      <c r="Q718" s="216"/>
      <c r="R718" s="216"/>
      <c r="S718" s="216"/>
      <c r="T718" s="217"/>
      <c r="AT718" s="218" t="s">
        <v>260</v>
      </c>
      <c r="AU718" s="218" t="s">
        <v>94</v>
      </c>
      <c r="AV718" s="11" t="s">
        <v>94</v>
      </c>
      <c r="AW718" s="11" t="s">
        <v>35</v>
      </c>
      <c r="AX718" s="11" t="s">
        <v>71</v>
      </c>
      <c r="AY718" s="218" t="s">
        <v>250</v>
      </c>
    </row>
    <row r="719" spans="2:65" s="11" customFormat="1">
      <c r="B719" s="207"/>
      <c r="C719" s="208"/>
      <c r="D719" s="209" t="s">
        <v>260</v>
      </c>
      <c r="E719" s="210" t="s">
        <v>21</v>
      </c>
      <c r="F719" s="211" t="s">
        <v>1737</v>
      </c>
      <c r="G719" s="208"/>
      <c r="H719" s="212">
        <v>14.643000000000001</v>
      </c>
      <c r="I719" s="213"/>
      <c r="J719" s="208"/>
      <c r="K719" s="208"/>
      <c r="L719" s="214"/>
      <c r="M719" s="215"/>
      <c r="N719" s="216"/>
      <c r="O719" s="216"/>
      <c r="P719" s="216"/>
      <c r="Q719" s="216"/>
      <c r="R719" s="216"/>
      <c r="S719" s="216"/>
      <c r="T719" s="217"/>
      <c r="AT719" s="218" t="s">
        <v>260</v>
      </c>
      <c r="AU719" s="218" t="s">
        <v>94</v>
      </c>
      <c r="AV719" s="11" t="s">
        <v>94</v>
      </c>
      <c r="AW719" s="11" t="s">
        <v>35</v>
      </c>
      <c r="AX719" s="11" t="s">
        <v>71</v>
      </c>
      <c r="AY719" s="218" t="s">
        <v>250</v>
      </c>
    </row>
    <row r="720" spans="2:65" s="11" customFormat="1">
      <c r="B720" s="207"/>
      <c r="C720" s="208"/>
      <c r="D720" s="209" t="s">
        <v>260</v>
      </c>
      <c r="E720" s="210" t="s">
        <v>21</v>
      </c>
      <c r="F720" s="211" t="s">
        <v>1738</v>
      </c>
      <c r="G720" s="208"/>
      <c r="H720" s="212">
        <v>0.61299999999999999</v>
      </c>
      <c r="I720" s="213"/>
      <c r="J720" s="208"/>
      <c r="K720" s="208"/>
      <c r="L720" s="214"/>
      <c r="M720" s="215"/>
      <c r="N720" s="216"/>
      <c r="O720" s="216"/>
      <c r="P720" s="216"/>
      <c r="Q720" s="216"/>
      <c r="R720" s="216"/>
      <c r="S720" s="216"/>
      <c r="T720" s="217"/>
      <c r="AT720" s="218" t="s">
        <v>260</v>
      </c>
      <c r="AU720" s="218" t="s">
        <v>94</v>
      </c>
      <c r="AV720" s="11" t="s">
        <v>94</v>
      </c>
      <c r="AW720" s="11" t="s">
        <v>35</v>
      </c>
      <c r="AX720" s="11" t="s">
        <v>71</v>
      </c>
      <c r="AY720" s="218" t="s">
        <v>250</v>
      </c>
    </row>
    <row r="721" spans="2:65" s="12" customFormat="1">
      <c r="B721" s="219"/>
      <c r="C721" s="220"/>
      <c r="D721" s="221" t="s">
        <v>260</v>
      </c>
      <c r="E721" s="222" t="s">
        <v>166</v>
      </c>
      <c r="F721" s="223" t="s">
        <v>263</v>
      </c>
      <c r="G721" s="220"/>
      <c r="H721" s="224">
        <v>47.856999999999999</v>
      </c>
      <c r="I721" s="225"/>
      <c r="J721" s="220"/>
      <c r="K721" s="220"/>
      <c r="L721" s="226"/>
      <c r="M721" s="227"/>
      <c r="N721" s="228"/>
      <c r="O721" s="228"/>
      <c r="P721" s="228"/>
      <c r="Q721" s="228"/>
      <c r="R721" s="228"/>
      <c r="S721" s="228"/>
      <c r="T721" s="229"/>
      <c r="AT721" s="230" t="s">
        <v>260</v>
      </c>
      <c r="AU721" s="230" t="s">
        <v>94</v>
      </c>
      <c r="AV721" s="12" t="s">
        <v>251</v>
      </c>
      <c r="AW721" s="12" t="s">
        <v>35</v>
      </c>
      <c r="AX721" s="12" t="s">
        <v>79</v>
      </c>
      <c r="AY721" s="230" t="s">
        <v>250</v>
      </c>
    </row>
    <row r="722" spans="2:65" s="1" customFormat="1" ht="44.25" customHeight="1">
      <c r="B722" s="41"/>
      <c r="C722" s="195" t="s">
        <v>1739</v>
      </c>
      <c r="D722" s="195" t="s">
        <v>253</v>
      </c>
      <c r="E722" s="196" t="s">
        <v>1740</v>
      </c>
      <c r="F722" s="197" t="s">
        <v>1741</v>
      </c>
      <c r="G722" s="198" t="s">
        <v>271</v>
      </c>
      <c r="H722" s="199">
        <v>5.0579999999999998</v>
      </c>
      <c r="I722" s="200"/>
      <c r="J722" s="201">
        <f>ROUND(I722*H722,2)</f>
        <v>0</v>
      </c>
      <c r="K722" s="197" t="s">
        <v>21</v>
      </c>
      <c r="L722" s="61"/>
      <c r="M722" s="202" t="s">
        <v>21</v>
      </c>
      <c r="N722" s="203" t="s">
        <v>43</v>
      </c>
      <c r="O722" s="42"/>
      <c r="P722" s="204">
        <f>O722*H722</f>
        <v>0</v>
      </c>
      <c r="Q722" s="204">
        <v>2.767E-2</v>
      </c>
      <c r="R722" s="204">
        <f>Q722*H722</f>
        <v>0.13995485999999999</v>
      </c>
      <c r="S722" s="204">
        <v>0</v>
      </c>
      <c r="T722" s="205">
        <f>S722*H722</f>
        <v>0</v>
      </c>
      <c r="AR722" s="24" t="s">
        <v>330</v>
      </c>
      <c r="AT722" s="24" t="s">
        <v>253</v>
      </c>
      <c r="AU722" s="24" t="s">
        <v>94</v>
      </c>
      <c r="AY722" s="24" t="s">
        <v>250</v>
      </c>
      <c r="BE722" s="206">
        <f>IF(N722="základní",J722,0)</f>
        <v>0</v>
      </c>
      <c r="BF722" s="206">
        <f>IF(N722="snížená",J722,0)</f>
        <v>0</v>
      </c>
      <c r="BG722" s="206">
        <f>IF(N722="zákl. přenesená",J722,0)</f>
        <v>0</v>
      </c>
      <c r="BH722" s="206">
        <f>IF(N722="sníž. přenesená",J722,0)</f>
        <v>0</v>
      </c>
      <c r="BI722" s="206">
        <f>IF(N722="nulová",J722,0)</f>
        <v>0</v>
      </c>
      <c r="BJ722" s="24" t="s">
        <v>94</v>
      </c>
      <c r="BK722" s="206">
        <f>ROUND(I722*H722,2)</f>
        <v>0</v>
      </c>
      <c r="BL722" s="24" t="s">
        <v>330</v>
      </c>
      <c r="BM722" s="24" t="s">
        <v>1742</v>
      </c>
    </row>
    <row r="723" spans="2:65" s="11" customFormat="1">
      <c r="B723" s="207"/>
      <c r="C723" s="208"/>
      <c r="D723" s="209" t="s">
        <v>260</v>
      </c>
      <c r="E723" s="210" t="s">
        <v>21</v>
      </c>
      <c r="F723" s="211" t="s">
        <v>1729</v>
      </c>
      <c r="G723" s="208"/>
      <c r="H723" s="212">
        <v>5.0579999999999998</v>
      </c>
      <c r="I723" s="213"/>
      <c r="J723" s="208"/>
      <c r="K723" s="208"/>
      <c r="L723" s="214"/>
      <c r="M723" s="215"/>
      <c r="N723" s="216"/>
      <c r="O723" s="216"/>
      <c r="P723" s="216"/>
      <c r="Q723" s="216"/>
      <c r="R723" s="216"/>
      <c r="S723" s="216"/>
      <c r="T723" s="217"/>
      <c r="AT723" s="218" t="s">
        <v>260</v>
      </c>
      <c r="AU723" s="218" t="s">
        <v>94</v>
      </c>
      <c r="AV723" s="11" t="s">
        <v>94</v>
      </c>
      <c r="AW723" s="11" t="s">
        <v>35</v>
      </c>
      <c r="AX723" s="11" t="s">
        <v>71</v>
      </c>
      <c r="AY723" s="218" t="s">
        <v>250</v>
      </c>
    </row>
    <row r="724" spans="2:65" s="12" customFormat="1">
      <c r="B724" s="219"/>
      <c r="C724" s="220"/>
      <c r="D724" s="221" t="s">
        <v>260</v>
      </c>
      <c r="E724" s="222" t="s">
        <v>168</v>
      </c>
      <c r="F724" s="223" t="s">
        <v>263</v>
      </c>
      <c r="G724" s="220"/>
      <c r="H724" s="224">
        <v>5.0579999999999998</v>
      </c>
      <c r="I724" s="225"/>
      <c r="J724" s="220"/>
      <c r="K724" s="220"/>
      <c r="L724" s="226"/>
      <c r="M724" s="227"/>
      <c r="N724" s="228"/>
      <c r="O724" s="228"/>
      <c r="P724" s="228"/>
      <c r="Q724" s="228"/>
      <c r="R724" s="228"/>
      <c r="S724" s="228"/>
      <c r="T724" s="229"/>
      <c r="AT724" s="230" t="s">
        <v>260</v>
      </c>
      <c r="AU724" s="230" t="s">
        <v>94</v>
      </c>
      <c r="AV724" s="12" t="s">
        <v>251</v>
      </c>
      <c r="AW724" s="12" t="s">
        <v>35</v>
      </c>
      <c r="AX724" s="12" t="s">
        <v>79</v>
      </c>
      <c r="AY724" s="230" t="s">
        <v>250</v>
      </c>
    </row>
    <row r="725" spans="2:65" s="1" customFormat="1" ht="44.25" customHeight="1">
      <c r="B725" s="41"/>
      <c r="C725" s="195" t="s">
        <v>1743</v>
      </c>
      <c r="D725" s="195" t="s">
        <v>253</v>
      </c>
      <c r="E725" s="196" t="s">
        <v>1744</v>
      </c>
      <c r="F725" s="197" t="s">
        <v>1745</v>
      </c>
      <c r="G725" s="198" t="s">
        <v>271</v>
      </c>
      <c r="H725" s="199">
        <v>27.911000000000001</v>
      </c>
      <c r="I725" s="200"/>
      <c r="J725" s="201">
        <f>ROUND(I725*H725,2)</f>
        <v>0</v>
      </c>
      <c r="K725" s="197" t="s">
        <v>21</v>
      </c>
      <c r="L725" s="61"/>
      <c r="M725" s="202" t="s">
        <v>21</v>
      </c>
      <c r="N725" s="203" t="s">
        <v>43</v>
      </c>
      <c r="O725" s="42"/>
      <c r="P725" s="204">
        <f>O725*H725</f>
        <v>0</v>
      </c>
      <c r="Q725" s="204">
        <v>2.7099999999999999E-2</v>
      </c>
      <c r="R725" s="204">
        <f>Q725*H725</f>
        <v>0.75638810000000001</v>
      </c>
      <c r="S725" s="204">
        <v>0</v>
      </c>
      <c r="T725" s="205">
        <f>S725*H725</f>
        <v>0</v>
      </c>
      <c r="AR725" s="24" t="s">
        <v>330</v>
      </c>
      <c r="AT725" s="24" t="s">
        <v>253</v>
      </c>
      <c r="AU725" s="24" t="s">
        <v>94</v>
      </c>
      <c r="AY725" s="24" t="s">
        <v>250</v>
      </c>
      <c r="BE725" s="206">
        <f>IF(N725="základní",J725,0)</f>
        <v>0</v>
      </c>
      <c r="BF725" s="206">
        <f>IF(N725="snížená",J725,0)</f>
        <v>0</v>
      </c>
      <c r="BG725" s="206">
        <f>IF(N725="zákl. přenesená",J725,0)</f>
        <v>0</v>
      </c>
      <c r="BH725" s="206">
        <f>IF(N725="sníž. přenesená",J725,0)</f>
        <v>0</v>
      </c>
      <c r="BI725" s="206">
        <f>IF(N725="nulová",J725,0)</f>
        <v>0</v>
      </c>
      <c r="BJ725" s="24" t="s">
        <v>94</v>
      </c>
      <c r="BK725" s="206">
        <f>ROUND(I725*H725,2)</f>
        <v>0</v>
      </c>
      <c r="BL725" s="24" t="s">
        <v>330</v>
      </c>
      <c r="BM725" s="24" t="s">
        <v>1746</v>
      </c>
    </row>
    <row r="726" spans="2:65" s="11" customFormat="1" ht="27">
      <c r="B726" s="207"/>
      <c r="C726" s="208"/>
      <c r="D726" s="209" t="s">
        <v>260</v>
      </c>
      <c r="E726" s="210" t="s">
        <v>21</v>
      </c>
      <c r="F726" s="211" t="s">
        <v>1747</v>
      </c>
      <c r="G726" s="208"/>
      <c r="H726" s="212">
        <v>9.218</v>
      </c>
      <c r="I726" s="213"/>
      <c r="J726" s="208"/>
      <c r="K726" s="208"/>
      <c r="L726" s="214"/>
      <c r="M726" s="215"/>
      <c r="N726" s="216"/>
      <c r="O726" s="216"/>
      <c r="P726" s="216"/>
      <c r="Q726" s="216"/>
      <c r="R726" s="216"/>
      <c r="S726" s="216"/>
      <c r="T726" s="217"/>
      <c r="AT726" s="218" t="s">
        <v>260</v>
      </c>
      <c r="AU726" s="218" t="s">
        <v>94</v>
      </c>
      <c r="AV726" s="11" t="s">
        <v>94</v>
      </c>
      <c r="AW726" s="11" t="s">
        <v>35</v>
      </c>
      <c r="AX726" s="11" t="s">
        <v>71</v>
      </c>
      <c r="AY726" s="218" t="s">
        <v>250</v>
      </c>
    </row>
    <row r="727" spans="2:65" s="11" customFormat="1">
      <c r="B727" s="207"/>
      <c r="C727" s="208"/>
      <c r="D727" s="209" t="s">
        <v>260</v>
      </c>
      <c r="E727" s="210" t="s">
        <v>21</v>
      </c>
      <c r="F727" s="211" t="s">
        <v>1748</v>
      </c>
      <c r="G727" s="208"/>
      <c r="H727" s="212">
        <v>10.000999999999999</v>
      </c>
      <c r="I727" s="213"/>
      <c r="J727" s="208"/>
      <c r="K727" s="208"/>
      <c r="L727" s="214"/>
      <c r="M727" s="215"/>
      <c r="N727" s="216"/>
      <c r="O727" s="216"/>
      <c r="P727" s="216"/>
      <c r="Q727" s="216"/>
      <c r="R727" s="216"/>
      <c r="S727" s="216"/>
      <c r="T727" s="217"/>
      <c r="AT727" s="218" t="s">
        <v>260</v>
      </c>
      <c r="AU727" s="218" t="s">
        <v>94</v>
      </c>
      <c r="AV727" s="11" t="s">
        <v>94</v>
      </c>
      <c r="AW727" s="11" t="s">
        <v>35</v>
      </c>
      <c r="AX727" s="11" t="s">
        <v>71</v>
      </c>
      <c r="AY727" s="218" t="s">
        <v>250</v>
      </c>
    </row>
    <row r="728" spans="2:65" s="11" customFormat="1">
      <c r="B728" s="207"/>
      <c r="C728" s="208"/>
      <c r="D728" s="209" t="s">
        <v>260</v>
      </c>
      <c r="E728" s="210" t="s">
        <v>21</v>
      </c>
      <c r="F728" s="211" t="s">
        <v>1749</v>
      </c>
      <c r="G728" s="208"/>
      <c r="H728" s="212">
        <v>5.2839999999999998</v>
      </c>
      <c r="I728" s="213"/>
      <c r="J728" s="208"/>
      <c r="K728" s="208"/>
      <c r="L728" s="214"/>
      <c r="M728" s="215"/>
      <c r="N728" s="216"/>
      <c r="O728" s="216"/>
      <c r="P728" s="216"/>
      <c r="Q728" s="216"/>
      <c r="R728" s="216"/>
      <c r="S728" s="216"/>
      <c r="T728" s="217"/>
      <c r="AT728" s="218" t="s">
        <v>260</v>
      </c>
      <c r="AU728" s="218" t="s">
        <v>94</v>
      </c>
      <c r="AV728" s="11" t="s">
        <v>94</v>
      </c>
      <c r="AW728" s="11" t="s">
        <v>35</v>
      </c>
      <c r="AX728" s="11" t="s">
        <v>71</v>
      </c>
      <c r="AY728" s="218" t="s">
        <v>250</v>
      </c>
    </row>
    <row r="729" spans="2:65" s="11" customFormat="1">
      <c r="B729" s="207"/>
      <c r="C729" s="208"/>
      <c r="D729" s="209" t="s">
        <v>260</v>
      </c>
      <c r="E729" s="210" t="s">
        <v>21</v>
      </c>
      <c r="F729" s="211" t="s">
        <v>1750</v>
      </c>
      <c r="G729" s="208"/>
      <c r="H729" s="212">
        <v>3.1779999999999999</v>
      </c>
      <c r="I729" s="213"/>
      <c r="J729" s="208"/>
      <c r="K729" s="208"/>
      <c r="L729" s="214"/>
      <c r="M729" s="215"/>
      <c r="N729" s="216"/>
      <c r="O729" s="216"/>
      <c r="P729" s="216"/>
      <c r="Q729" s="216"/>
      <c r="R729" s="216"/>
      <c r="S729" s="216"/>
      <c r="T729" s="217"/>
      <c r="AT729" s="218" t="s">
        <v>260</v>
      </c>
      <c r="AU729" s="218" t="s">
        <v>94</v>
      </c>
      <c r="AV729" s="11" t="s">
        <v>94</v>
      </c>
      <c r="AW729" s="11" t="s">
        <v>35</v>
      </c>
      <c r="AX729" s="11" t="s">
        <v>71</v>
      </c>
      <c r="AY729" s="218" t="s">
        <v>250</v>
      </c>
    </row>
    <row r="730" spans="2:65" s="11" customFormat="1">
      <c r="B730" s="207"/>
      <c r="C730" s="208"/>
      <c r="D730" s="209" t="s">
        <v>260</v>
      </c>
      <c r="E730" s="210" t="s">
        <v>21</v>
      </c>
      <c r="F730" s="211" t="s">
        <v>1751</v>
      </c>
      <c r="G730" s="208"/>
      <c r="H730" s="212">
        <v>3.298</v>
      </c>
      <c r="I730" s="213"/>
      <c r="J730" s="208"/>
      <c r="K730" s="208"/>
      <c r="L730" s="214"/>
      <c r="M730" s="215"/>
      <c r="N730" s="216"/>
      <c r="O730" s="216"/>
      <c r="P730" s="216"/>
      <c r="Q730" s="216"/>
      <c r="R730" s="216"/>
      <c r="S730" s="216"/>
      <c r="T730" s="217"/>
      <c r="AT730" s="218" t="s">
        <v>260</v>
      </c>
      <c r="AU730" s="218" t="s">
        <v>94</v>
      </c>
      <c r="AV730" s="11" t="s">
        <v>94</v>
      </c>
      <c r="AW730" s="11" t="s">
        <v>35</v>
      </c>
      <c r="AX730" s="11" t="s">
        <v>71</v>
      </c>
      <c r="AY730" s="218" t="s">
        <v>250</v>
      </c>
    </row>
    <row r="731" spans="2:65" s="11" customFormat="1">
      <c r="B731" s="207"/>
      <c r="C731" s="208"/>
      <c r="D731" s="209" t="s">
        <v>260</v>
      </c>
      <c r="E731" s="210" t="s">
        <v>21</v>
      </c>
      <c r="F731" s="211" t="s">
        <v>1752</v>
      </c>
      <c r="G731" s="208"/>
      <c r="H731" s="212">
        <v>3.7240000000000002</v>
      </c>
      <c r="I731" s="213"/>
      <c r="J731" s="208"/>
      <c r="K731" s="208"/>
      <c r="L731" s="214"/>
      <c r="M731" s="215"/>
      <c r="N731" s="216"/>
      <c r="O731" s="216"/>
      <c r="P731" s="216"/>
      <c r="Q731" s="216"/>
      <c r="R731" s="216"/>
      <c r="S731" s="216"/>
      <c r="T731" s="217"/>
      <c r="AT731" s="218" t="s">
        <v>260</v>
      </c>
      <c r="AU731" s="218" t="s">
        <v>94</v>
      </c>
      <c r="AV731" s="11" t="s">
        <v>94</v>
      </c>
      <c r="AW731" s="11" t="s">
        <v>35</v>
      </c>
      <c r="AX731" s="11" t="s">
        <v>71</v>
      </c>
      <c r="AY731" s="218" t="s">
        <v>250</v>
      </c>
    </row>
    <row r="732" spans="2:65" s="11" customFormat="1">
      <c r="B732" s="207"/>
      <c r="C732" s="208"/>
      <c r="D732" s="209" t="s">
        <v>260</v>
      </c>
      <c r="E732" s="210" t="s">
        <v>21</v>
      </c>
      <c r="F732" s="211" t="s">
        <v>1753</v>
      </c>
      <c r="G732" s="208"/>
      <c r="H732" s="212">
        <v>-6.7919999999999998</v>
      </c>
      <c r="I732" s="213"/>
      <c r="J732" s="208"/>
      <c r="K732" s="208"/>
      <c r="L732" s="214"/>
      <c r="M732" s="215"/>
      <c r="N732" s="216"/>
      <c r="O732" s="216"/>
      <c r="P732" s="216"/>
      <c r="Q732" s="216"/>
      <c r="R732" s="216"/>
      <c r="S732" s="216"/>
      <c r="T732" s="217"/>
      <c r="AT732" s="218" t="s">
        <v>260</v>
      </c>
      <c r="AU732" s="218" t="s">
        <v>94</v>
      </c>
      <c r="AV732" s="11" t="s">
        <v>94</v>
      </c>
      <c r="AW732" s="11" t="s">
        <v>35</v>
      </c>
      <c r="AX732" s="11" t="s">
        <v>71</v>
      </c>
      <c r="AY732" s="218" t="s">
        <v>250</v>
      </c>
    </row>
    <row r="733" spans="2:65" s="12" customFormat="1">
      <c r="B733" s="219"/>
      <c r="C733" s="220"/>
      <c r="D733" s="221" t="s">
        <v>260</v>
      </c>
      <c r="E733" s="222" t="s">
        <v>158</v>
      </c>
      <c r="F733" s="223" t="s">
        <v>263</v>
      </c>
      <c r="G733" s="220"/>
      <c r="H733" s="224">
        <v>27.911000000000001</v>
      </c>
      <c r="I733" s="225"/>
      <c r="J733" s="220"/>
      <c r="K733" s="220"/>
      <c r="L733" s="226"/>
      <c r="M733" s="227"/>
      <c r="N733" s="228"/>
      <c r="O733" s="228"/>
      <c r="P733" s="228"/>
      <c r="Q733" s="228"/>
      <c r="R733" s="228"/>
      <c r="S733" s="228"/>
      <c r="T733" s="229"/>
      <c r="AT733" s="230" t="s">
        <v>260</v>
      </c>
      <c r="AU733" s="230" t="s">
        <v>94</v>
      </c>
      <c r="AV733" s="12" t="s">
        <v>251</v>
      </c>
      <c r="AW733" s="12" t="s">
        <v>35</v>
      </c>
      <c r="AX733" s="12" t="s">
        <v>79</v>
      </c>
      <c r="AY733" s="230" t="s">
        <v>250</v>
      </c>
    </row>
    <row r="734" spans="2:65" s="1" customFormat="1" ht="44.25" customHeight="1">
      <c r="B734" s="41"/>
      <c r="C734" s="195" t="s">
        <v>1754</v>
      </c>
      <c r="D734" s="195" t="s">
        <v>253</v>
      </c>
      <c r="E734" s="196" t="s">
        <v>1755</v>
      </c>
      <c r="F734" s="197" t="s">
        <v>1756</v>
      </c>
      <c r="G734" s="198" t="s">
        <v>271</v>
      </c>
      <c r="H734" s="199">
        <v>6.7919999999999998</v>
      </c>
      <c r="I734" s="200"/>
      <c r="J734" s="201">
        <f>ROUND(I734*H734,2)</f>
        <v>0</v>
      </c>
      <c r="K734" s="197" t="s">
        <v>21</v>
      </c>
      <c r="L734" s="61"/>
      <c r="M734" s="202" t="s">
        <v>21</v>
      </c>
      <c r="N734" s="203" t="s">
        <v>43</v>
      </c>
      <c r="O734" s="42"/>
      <c r="P734" s="204">
        <f>O734*H734</f>
        <v>0</v>
      </c>
      <c r="Q734" s="204">
        <v>2.7709999999999999E-2</v>
      </c>
      <c r="R734" s="204">
        <f>Q734*H734</f>
        <v>0.18820631999999998</v>
      </c>
      <c r="S734" s="204">
        <v>0</v>
      </c>
      <c r="T734" s="205">
        <f>S734*H734</f>
        <v>0</v>
      </c>
      <c r="AR734" s="24" t="s">
        <v>330</v>
      </c>
      <c r="AT734" s="24" t="s">
        <v>253</v>
      </c>
      <c r="AU734" s="24" t="s">
        <v>94</v>
      </c>
      <c r="AY734" s="24" t="s">
        <v>250</v>
      </c>
      <c r="BE734" s="206">
        <f>IF(N734="základní",J734,0)</f>
        <v>0</v>
      </c>
      <c r="BF734" s="206">
        <f>IF(N734="snížená",J734,0)</f>
        <v>0</v>
      </c>
      <c r="BG734" s="206">
        <f>IF(N734="zákl. přenesená",J734,0)</f>
        <v>0</v>
      </c>
      <c r="BH734" s="206">
        <f>IF(N734="sníž. přenesená",J734,0)</f>
        <v>0</v>
      </c>
      <c r="BI734" s="206">
        <f>IF(N734="nulová",J734,0)</f>
        <v>0</v>
      </c>
      <c r="BJ734" s="24" t="s">
        <v>94</v>
      </c>
      <c r="BK734" s="206">
        <f>ROUND(I734*H734,2)</f>
        <v>0</v>
      </c>
      <c r="BL734" s="24" t="s">
        <v>330</v>
      </c>
      <c r="BM734" s="24" t="s">
        <v>1757</v>
      </c>
    </row>
    <row r="735" spans="2:65" s="11" customFormat="1">
      <c r="B735" s="207"/>
      <c r="C735" s="208"/>
      <c r="D735" s="209" t="s">
        <v>260</v>
      </c>
      <c r="E735" s="210" t="s">
        <v>21</v>
      </c>
      <c r="F735" s="211" t="s">
        <v>1758</v>
      </c>
      <c r="G735" s="208"/>
      <c r="H735" s="212">
        <v>0.24199999999999999</v>
      </c>
      <c r="I735" s="213"/>
      <c r="J735" s="208"/>
      <c r="K735" s="208"/>
      <c r="L735" s="214"/>
      <c r="M735" s="215"/>
      <c r="N735" s="216"/>
      <c r="O735" s="216"/>
      <c r="P735" s="216"/>
      <c r="Q735" s="216"/>
      <c r="R735" s="216"/>
      <c r="S735" s="216"/>
      <c r="T735" s="217"/>
      <c r="AT735" s="218" t="s">
        <v>260</v>
      </c>
      <c r="AU735" s="218" t="s">
        <v>94</v>
      </c>
      <c r="AV735" s="11" t="s">
        <v>94</v>
      </c>
      <c r="AW735" s="11" t="s">
        <v>35</v>
      </c>
      <c r="AX735" s="11" t="s">
        <v>71</v>
      </c>
      <c r="AY735" s="218" t="s">
        <v>250</v>
      </c>
    </row>
    <row r="736" spans="2:65" s="11" customFormat="1">
      <c r="B736" s="207"/>
      <c r="C736" s="208"/>
      <c r="D736" s="209" t="s">
        <v>260</v>
      </c>
      <c r="E736" s="210" t="s">
        <v>21</v>
      </c>
      <c r="F736" s="211" t="s">
        <v>1759</v>
      </c>
      <c r="G736" s="208"/>
      <c r="H736" s="212">
        <v>1.343</v>
      </c>
      <c r="I736" s="213"/>
      <c r="J736" s="208"/>
      <c r="K736" s="208"/>
      <c r="L736" s="214"/>
      <c r="M736" s="215"/>
      <c r="N736" s="216"/>
      <c r="O736" s="216"/>
      <c r="P736" s="216"/>
      <c r="Q736" s="216"/>
      <c r="R736" s="216"/>
      <c r="S736" s="216"/>
      <c r="T736" s="217"/>
      <c r="AT736" s="218" t="s">
        <v>260</v>
      </c>
      <c r="AU736" s="218" t="s">
        <v>94</v>
      </c>
      <c r="AV736" s="11" t="s">
        <v>94</v>
      </c>
      <c r="AW736" s="11" t="s">
        <v>35</v>
      </c>
      <c r="AX736" s="11" t="s">
        <v>71</v>
      </c>
      <c r="AY736" s="218" t="s">
        <v>250</v>
      </c>
    </row>
    <row r="737" spans="2:65" s="11" customFormat="1">
      <c r="B737" s="207"/>
      <c r="C737" s="208"/>
      <c r="D737" s="209" t="s">
        <v>260</v>
      </c>
      <c r="E737" s="210" t="s">
        <v>21</v>
      </c>
      <c r="F737" s="211" t="s">
        <v>1760</v>
      </c>
      <c r="G737" s="208"/>
      <c r="H737" s="212">
        <v>0.53</v>
      </c>
      <c r="I737" s="213"/>
      <c r="J737" s="208"/>
      <c r="K737" s="208"/>
      <c r="L737" s="214"/>
      <c r="M737" s="215"/>
      <c r="N737" s="216"/>
      <c r="O737" s="216"/>
      <c r="P737" s="216"/>
      <c r="Q737" s="216"/>
      <c r="R737" s="216"/>
      <c r="S737" s="216"/>
      <c r="T737" s="217"/>
      <c r="AT737" s="218" t="s">
        <v>260</v>
      </c>
      <c r="AU737" s="218" t="s">
        <v>94</v>
      </c>
      <c r="AV737" s="11" t="s">
        <v>94</v>
      </c>
      <c r="AW737" s="11" t="s">
        <v>35</v>
      </c>
      <c r="AX737" s="11" t="s">
        <v>71</v>
      </c>
      <c r="AY737" s="218" t="s">
        <v>250</v>
      </c>
    </row>
    <row r="738" spans="2:65" s="11" customFormat="1">
      <c r="B738" s="207"/>
      <c r="C738" s="208"/>
      <c r="D738" s="209" t="s">
        <v>260</v>
      </c>
      <c r="E738" s="210" t="s">
        <v>21</v>
      </c>
      <c r="F738" s="211" t="s">
        <v>1761</v>
      </c>
      <c r="G738" s="208"/>
      <c r="H738" s="212">
        <v>1.649</v>
      </c>
      <c r="I738" s="213"/>
      <c r="J738" s="208"/>
      <c r="K738" s="208"/>
      <c r="L738" s="214"/>
      <c r="M738" s="215"/>
      <c r="N738" s="216"/>
      <c r="O738" s="216"/>
      <c r="P738" s="216"/>
      <c r="Q738" s="216"/>
      <c r="R738" s="216"/>
      <c r="S738" s="216"/>
      <c r="T738" s="217"/>
      <c r="AT738" s="218" t="s">
        <v>260</v>
      </c>
      <c r="AU738" s="218" t="s">
        <v>94</v>
      </c>
      <c r="AV738" s="11" t="s">
        <v>94</v>
      </c>
      <c r="AW738" s="11" t="s">
        <v>35</v>
      </c>
      <c r="AX738" s="11" t="s">
        <v>71</v>
      </c>
      <c r="AY738" s="218" t="s">
        <v>250</v>
      </c>
    </row>
    <row r="739" spans="2:65" s="11" customFormat="1">
      <c r="B739" s="207"/>
      <c r="C739" s="208"/>
      <c r="D739" s="209" t="s">
        <v>260</v>
      </c>
      <c r="E739" s="210" t="s">
        <v>21</v>
      </c>
      <c r="F739" s="211" t="s">
        <v>1762</v>
      </c>
      <c r="G739" s="208"/>
      <c r="H739" s="212">
        <v>3.028</v>
      </c>
      <c r="I739" s="213"/>
      <c r="J739" s="208"/>
      <c r="K739" s="208"/>
      <c r="L739" s="214"/>
      <c r="M739" s="215"/>
      <c r="N739" s="216"/>
      <c r="O739" s="216"/>
      <c r="P739" s="216"/>
      <c r="Q739" s="216"/>
      <c r="R739" s="216"/>
      <c r="S739" s="216"/>
      <c r="T739" s="217"/>
      <c r="AT739" s="218" t="s">
        <v>260</v>
      </c>
      <c r="AU739" s="218" t="s">
        <v>94</v>
      </c>
      <c r="AV739" s="11" t="s">
        <v>94</v>
      </c>
      <c r="AW739" s="11" t="s">
        <v>35</v>
      </c>
      <c r="AX739" s="11" t="s">
        <v>71</v>
      </c>
      <c r="AY739" s="218" t="s">
        <v>250</v>
      </c>
    </row>
    <row r="740" spans="2:65" s="12" customFormat="1">
      <c r="B740" s="219"/>
      <c r="C740" s="220"/>
      <c r="D740" s="221" t="s">
        <v>260</v>
      </c>
      <c r="E740" s="222" t="s">
        <v>160</v>
      </c>
      <c r="F740" s="223" t="s">
        <v>263</v>
      </c>
      <c r="G740" s="220"/>
      <c r="H740" s="224">
        <v>6.7919999999999998</v>
      </c>
      <c r="I740" s="225"/>
      <c r="J740" s="220"/>
      <c r="K740" s="220"/>
      <c r="L740" s="226"/>
      <c r="M740" s="227"/>
      <c r="N740" s="228"/>
      <c r="O740" s="228"/>
      <c r="P740" s="228"/>
      <c r="Q740" s="228"/>
      <c r="R740" s="228"/>
      <c r="S740" s="228"/>
      <c r="T740" s="229"/>
      <c r="AT740" s="230" t="s">
        <v>260</v>
      </c>
      <c r="AU740" s="230" t="s">
        <v>94</v>
      </c>
      <c r="AV740" s="12" t="s">
        <v>251</v>
      </c>
      <c r="AW740" s="12" t="s">
        <v>35</v>
      </c>
      <c r="AX740" s="12" t="s">
        <v>79</v>
      </c>
      <c r="AY740" s="230" t="s">
        <v>250</v>
      </c>
    </row>
    <row r="741" spans="2:65" s="1" customFormat="1" ht="57" customHeight="1">
      <c r="B741" s="41"/>
      <c r="C741" s="195" t="s">
        <v>1763</v>
      </c>
      <c r="D741" s="195" t="s">
        <v>253</v>
      </c>
      <c r="E741" s="196" t="s">
        <v>1764</v>
      </c>
      <c r="F741" s="197" t="s">
        <v>1765</v>
      </c>
      <c r="G741" s="198" t="s">
        <v>271</v>
      </c>
      <c r="H741" s="199">
        <v>28.035</v>
      </c>
      <c r="I741" s="200"/>
      <c r="J741" s="201">
        <f>ROUND(I741*H741,2)</f>
        <v>0</v>
      </c>
      <c r="K741" s="197" t="s">
        <v>21</v>
      </c>
      <c r="L741" s="61"/>
      <c r="M741" s="202" t="s">
        <v>21</v>
      </c>
      <c r="N741" s="203" t="s">
        <v>43</v>
      </c>
      <c r="O741" s="42"/>
      <c r="P741" s="204">
        <f>O741*H741</f>
        <v>0</v>
      </c>
      <c r="Q741" s="204">
        <v>3.1359999999999999E-2</v>
      </c>
      <c r="R741" s="204">
        <f>Q741*H741</f>
        <v>0.8791776</v>
      </c>
      <c r="S741" s="204">
        <v>0</v>
      </c>
      <c r="T741" s="205">
        <f>S741*H741</f>
        <v>0</v>
      </c>
      <c r="AR741" s="24" t="s">
        <v>330</v>
      </c>
      <c r="AT741" s="24" t="s">
        <v>253</v>
      </c>
      <c r="AU741" s="24" t="s">
        <v>94</v>
      </c>
      <c r="AY741" s="24" t="s">
        <v>250</v>
      </c>
      <c r="BE741" s="206">
        <f>IF(N741="základní",J741,0)</f>
        <v>0</v>
      </c>
      <c r="BF741" s="206">
        <f>IF(N741="snížená",J741,0)</f>
        <v>0</v>
      </c>
      <c r="BG741" s="206">
        <f>IF(N741="zákl. přenesená",J741,0)</f>
        <v>0</v>
      </c>
      <c r="BH741" s="206">
        <f>IF(N741="sníž. přenesená",J741,0)</f>
        <v>0</v>
      </c>
      <c r="BI741" s="206">
        <f>IF(N741="nulová",J741,0)</f>
        <v>0</v>
      </c>
      <c r="BJ741" s="24" t="s">
        <v>94</v>
      </c>
      <c r="BK741" s="206">
        <f>ROUND(I741*H741,2)</f>
        <v>0</v>
      </c>
      <c r="BL741" s="24" t="s">
        <v>330</v>
      </c>
      <c r="BM741" s="24" t="s">
        <v>1766</v>
      </c>
    </row>
    <row r="742" spans="2:65" s="11" customFormat="1">
      <c r="B742" s="207"/>
      <c r="C742" s="208"/>
      <c r="D742" s="209" t="s">
        <v>260</v>
      </c>
      <c r="E742" s="210" t="s">
        <v>21</v>
      </c>
      <c r="F742" s="211" t="s">
        <v>1767</v>
      </c>
      <c r="G742" s="208"/>
      <c r="H742" s="212">
        <v>10.923999999999999</v>
      </c>
      <c r="I742" s="213"/>
      <c r="J742" s="208"/>
      <c r="K742" s="208"/>
      <c r="L742" s="214"/>
      <c r="M742" s="215"/>
      <c r="N742" s="216"/>
      <c r="O742" s="216"/>
      <c r="P742" s="216"/>
      <c r="Q742" s="216"/>
      <c r="R742" s="216"/>
      <c r="S742" s="216"/>
      <c r="T742" s="217"/>
      <c r="AT742" s="218" t="s">
        <v>260</v>
      </c>
      <c r="AU742" s="218" t="s">
        <v>94</v>
      </c>
      <c r="AV742" s="11" t="s">
        <v>94</v>
      </c>
      <c r="AW742" s="11" t="s">
        <v>35</v>
      </c>
      <c r="AX742" s="11" t="s">
        <v>71</v>
      </c>
      <c r="AY742" s="218" t="s">
        <v>250</v>
      </c>
    </row>
    <row r="743" spans="2:65" s="11" customFormat="1">
      <c r="B743" s="207"/>
      <c r="C743" s="208"/>
      <c r="D743" s="209" t="s">
        <v>260</v>
      </c>
      <c r="E743" s="210" t="s">
        <v>21</v>
      </c>
      <c r="F743" s="211" t="s">
        <v>1768</v>
      </c>
      <c r="G743" s="208"/>
      <c r="H743" s="212">
        <v>3.8330000000000002</v>
      </c>
      <c r="I743" s="213"/>
      <c r="J743" s="208"/>
      <c r="K743" s="208"/>
      <c r="L743" s="214"/>
      <c r="M743" s="215"/>
      <c r="N743" s="216"/>
      <c r="O743" s="216"/>
      <c r="P743" s="216"/>
      <c r="Q743" s="216"/>
      <c r="R743" s="216"/>
      <c r="S743" s="216"/>
      <c r="T743" s="217"/>
      <c r="AT743" s="218" t="s">
        <v>260</v>
      </c>
      <c r="AU743" s="218" t="s">
        <v>94</v>
      </c>
      <c r="AV743" s="11" t="s">
        <v>94</v>
      </c>
      <c r="AW743" s="11" t="s">
        <v>35</v>
      </c>
      <c r="AX743" s="11" t="s">
        <v>71</v>
      </c>
      <c r="AY743" s="218" t="s">
        <v>250</v>
      </c>
    </row>
    <row r="744" spans="2:65" s="11" customFormat="1">
      <c r="B744" s="207"/>
      <c r="C744" s="208"/>
      <c r="D744" s="209" t="s">
        <v>260</v>
      </c>
      <c r="E744" s="210" t="s">
        <v>21</v>
      </c>
      <c r="F744" s="211" t="s">
        <v>1769</v>
      </c>
      <c r="G744" s="208"/>
      <c r="H744" s="212">
        <v>8.7789999999999999</v>
      </c>
      <c r="I744" s="213"/>
      <c r="J744" s="208"/>
      <c r="K744" s="208"/>
      <c r="L744" s="214"/>
      <c r="M744" s="215"/>
      <c r="N744" s="216"/>
      <c r="O744" s="216"/>
      <c r="P744" s="216"/>
      <c r="Q744" s="216"/>
      <c r="R744" s="216"/>
      <c r="S744" s="216"/>
      <c r="T744" s="217"/>
      <c r="AT744" s="218" t="s">
        <v>260</v>
      </c>
      <c r="AU744" s="218" t="s">
        <v>94</v>
      </c>
      <c r="AV744" s="11" t="s">
        <v>94</v>
      </c>
      <c r="AW744" s="11" t="s">
        <v>35</v>
      </c>
      <c r="AX744" s="11" t="s">
        <v>71</v>
      </c>
      <c r="AY744" s="218" t="s">
        <v>250</v>
      </c>
    </row>
    <row r="745" spans="2:65" s="11" customFormat="1">
      <c r="B745" s="207"/>
      <c r="C745" s="208"/>
      <c r="D745" s="209" t="s">
        <v>260</v>
      </c>
      <c r="E745" s="210" t="s">
        <v>21</v>
      </c>
      <c r="F745" s="211" t="s">
        <v>1770</v>
      </c>
      <c r="G745" s="208"/>
      <c r="H745" s="212">
        <v>4.4989999999999997</v>
      </c>
      <c r="I745" s="213"/>
      <c r="J745" s="208"/>
      <c r="K745" s="208"/>
      <c r="L745" s="214"/>
      <c r="M745" s="215"/>
      <c r="N745" s="216"/>
      <c r="O745" s="216"/>
      <c r="P745" s="216"/>
      <c r="Q745" s="216"/>
      <c r="R745" s="216"/>
      <c r="S745" s="216"/>
      <c r="T745" s="217"/>
      <c r="AT745" s="218" t="s">
        <v>260</v>
      </c>
      <c r="AU745" s="218" t="s">
        <v>94</v>
      </c>
      <c r="AV745" s="11" t="s">
        <v>94</v>
      </c>
      <c r="AW745" s="11" t="s">
        <v>35</v>
      </c>
      <c r="AX745" s="11" t="s">
        <v>71</v>
      </c>
      <c r="AY745" s="218" t="s">
        <v>250</v>
      </c>
    </row>
    <row r="746" spans="2:65" s="12" customFormat="1">
      <c r="B746" s="219"/>
      <c r="C746" s="220"/>
      <c r="D746" s="221" t="s">
        <v>260</v>
      </c>
      <c r="E746" s="222" t="s">
        <v>162</v>
      </c>
      <c r="F746" s="223" t="s">
        <v>263</v>
      </c>
      <c r="G746" s="220"/>
      <c r="H746" s="224">
        <v>28.035</v>
      </c>
      <c r="I746" s="225"/>
      <c r="J746" s="220"/>
      <c r="K746" s="220"/>
      <c r="L746" s="226"/>
      <c r="M746" s="227"/>
      <c r="N746" s="228"/>
      <c r="O746" s="228"/>
      <c r="P746" s="228"/>
      <c r="Q746" s="228"/>
      <c r="R746" s="228"/>
      <c r="S746" s="228"/>
      <c r="T746" s="229"/>
      <c r="AT746" s="230" t="s">
        <v>260</v>
      </c>
      <c r="AU746" s="230" t="s">
        <v>94</v>
      </c>
      <c r="AV746" s="12" t="s">
        <v>251</v>
      </c>
      <c r="AW746" s="12" t="s">
        <v>35</v>
      </c>
      <c r="AX746" s="12" t="s">
        <v>79</v>
      </c>
      <c r="AY746" s="230" t="s">
        <v>250</v>
      </c>
    </row>
    <row r="747" spans="2:65" s="1" customFormat="1" ht="57" customHeight="1">
      <c r="B747" s="41"/>
      <c r="C747" s="195" t="s">
        <v>1771</v>
      </c>
      <c r="D747" s="195" t="s">
        <v>253</v>
      </c>
      <c r="E747" s="196" t="s">
        <v>1772</v>
      </c>
      <c r="F747" s="197" t="s">
        <v>1773</v>
      </c>
      <c r="G747" s="198" t="s">
        <v>271</v>
      </c>
      <c r="H747" s="199">
        <v>24.45</v>
      </c>
      <c r="I747" s="200"/>
      <c r="J747" s="201">
        <f>ROUND(I747*H747,2)</f>
        <v>0</v>
      </c>
      <c r="K747" s="197" t="s">
        <v>21</v>
      </c>
      <c r="L747" s="61"/>
      <c r="M747" s="202" t="s">
        <v>21</v>
      </c>
      <c r="N747" s="203" t="s">
        <v>43</v>
      </c>
      <c r="O747" s="42"/>
      <c r="P747" s="204">
        <f>O747*H747</f>
        <v>0</v>
      </c>
      <c r="Q747" s="204">
        <v>3.1359999999999999E-2</v>
      </c>
      <c r="R747" s="204">
        <f>Q747*H747</f>
        <v>0.76675199999999999</v>
      </c>
      <c r="S747" s="204">
        <v>0</v>
      </c>
      <c r="T747" s="205">
        <f>S747*H747</f>
        <v>0</v>
      </c>
      <c r="AR747" s="24" t="s">
        <v>330</v>
      </c>
      <c r="AT747" s="24" t="s">
        <v>253</v>
      </c>
      <c r="AU747" s="24" t="s">
        <v>94</v>
      </c>
      <c r="AY747" s="24" t="s">
        <v>250</v>
      </c>
      <c r="BE747" s="206">
        <f>IF(N747="základní",J747,0)</f>
        <v>0</v>
      </c>
      <c r="BF747" s="206">
        <f>IF(N747="snížená",J747,0)</f>
        <v>0</v>
      </c>
      <c r="BG747" s="206">
        <f>IF(N747="zákl. přenesená",J747,0)</f>
        <v>0</v>
      </c>
      <c r="BH747" s="206">
        <f>IF(N747="sníž. přenesená",J747,0)</f>
        <v>0</v>
      </c>
      <c r="BI747" s="206">
        <f>IF(N747="nulová",J747,0)</f>
        <v>0</v>
      </c>
      <c r="BJ747" s="24" t="s">
        <v>94</v>
      </c>
      <c r="BK747" s="206">
        <f>ROUND(I747*H747,2)</f>
        <v>0</v>
      </c>
      <c r="BL747" s="24" t="s">
        <v>330</v>
      </c>
      <c r="BM747" s="24" t="s">
        <v>1774</v>
      </c>
    </row>
    <row r="748" spans="2:65" s="11" customFormat="1">
      <c r="B748" s="207"/>
      <c r="C748" s="208"/>
      <c r="D748" s="209" t="s">
        <v>260</v>
      </c>
      <c r="E748" s="210" t="s">
        <v>21</v>
      </c>
      <c r="F748" s="211" t="s">
        <v>1775</v>
      </c>
      <c r="G748" s="208"/>
      <c r="H748" s="212">
        <v>18.53</v>
      </c>
      <c r="I748" s="213"/>
      <c r="J748" s="208"/>
      <c r="K748" s="208"/>
      <c r="L748" s="214"/>
      <c r="M748" s="215"/>
      <c r="N748" s="216"/>
      <c r="O748" s="216"/>
      <c r="P748" s="216"/>
      <c r="Q748" s="216"/>
      <c r="R748" s="216"/>
      <c r="S748" s="216"/>
      <c r="T748" s="217"/>
      <c r="AT748" s="218" t="s">
        <v>260</v>
      </c>
      <c r="AU748" s="218" t="s">
        <v>94</v>
      </c>
      <c r="AV748" s="11" t="s">
        <v>94</v>
      </c>
      <c r="AW748" s="11" t="s">
        <v>35</v>
      </c>
      <c r="AX748" s="11" t="s">
        <v>71</v>
      </c>
      <c r="AY748" s="218" t="s">
        <v>250</v>
      </c>
    </row>
    <row r="749" spans="2:65" s="11" customFormat="1">
      <c r="B749" s="207"/>
      <c r="C749" s="208"/>
      <c r="D749" s="209" t="s">
        <v>260</v>
      </c>
      <c r="E749" s="210" t="s">
        <v>21</v>
      </c>
      <c r="F749" s="211" t="s">
        <v>1776</v>
      </c>
      <c r="G749" s="208"/>
      <c r="H749" s="212">
        <v>5.92</v>
      </c>
      <c r="I749" s="213"/>
      <c r="J749" s="208"/>
      <c r="K749" s="208"/>
      <c r="L749" s="214"/>
      <c r="M749" s="215"/>
      <c r="N749" s="216"/>
      <c r="O749" s="216"/>
      <c r="P749" s="216"/>
      <c r="Q749" s="216"/>
      <c r="R749" s="216"/>
      <c r="S749" s="216"/>
      <c r="T749" s="217"/>
      <c r="AT749" s="218" t="s">
        <v>260</v>
      </c>
      <c r="AU749" s="218" t="s">
        <v>94</v>
      </c>
      <c r="AV749" s="11" t="s">
        <v>94</v>
      </c>
      <c r="AW749" s="11" t="s">
        <v>35</v>
      </c>
      <c r="AX749" s="11" t="s">
        <v>71</v>
      </c>
      <c r="AY749" s="218" t="s">
        <v>250</v>
      </c>
    </row>
    <row r="750" spans="2:65" s="12" customFormat="1">
      <c r="B750" s="219"/>
      <c r="C750" s="220"/>
      <c r="D750" s="221" t="s">
        <v>260</v>
      </c>
      <c r="E750" s="222" t="s">
        <v>164</v>
      </c>
      <c r="F750" s="223" t="s">
        <v>263</v>
      </c>
      <c r="G750" s="220"/>
      <c r="H750" s="224">
        <v>24.45</v>
      </c>
      <c r="I750" s="225"/>
      <c r="J750" s="220"/>
      <c r="K750" s="220"/>
      <c r="L750" s="226"/>
      <c r="M750" s="227"/>
      <c r="N750" s="228"/>
      <c r="O750" s="228"/>
      <c r="P750" s="228"/>
      <c r="Q750" s="228"/>
      <c r="R750" s="228"/>
      <c r="S750" s="228"/>
      <c r="T750" s="229"/>
      <c r="AT750" s="230" t="s">
        <v>260</v>
      </c>
      <c r="AU750" s="230" t="s">
        <v>94</v>
      </c>
      <c r="AV750" s="12" t="s">
        <v>251</v>
      </c>
      <c r="AW750" s="12" t="s">
        <v>35</v>
      </c>
      <c r="AX750" s="12" t="s">
        <v>79</v>
      </c>
      <c r="AY750" s="230" t="s">
        <v>250</v>
      </c>
    </row>
    <row r="751" spans="2:65" s="1" customFormat="1" ht="22.5" customHeight="1">
      <c r="B751" s="41"/>
      <c r="C751" s="195" t="s">
        <v>1777</v>
      </c>
      <c r="D751" s="195" t="s">
        <v>253</v>
      </c>
      <c r="E751" s="196" t="s">
        <v>1778</v>
      </c>
      <c r="F751" s="197" t="s">
        <v>1779</v>
      </c>
      <c r="G751" s="198" t="s">
        <v>356</v>
      </c>
      <c r="H751" s="199">
        <v>61.87</v>
      </c>
      <c r="I751" s="200"/>
      <c r="J751" s="201">
        <f>ROUND(I751*H751,2)</f>
        <v>0</v>
      </c>
      <c r="K751" s="197" t="s">
        <v>257</v>
      </c>
      <c r="L751" s="61"/>
      <c r="M751" s="202" t="s">
        <v>21</v>
      </c>
      <c r="N751" s="203" t="s">
        <v>43</v>
      </c>
      <c r="O751" s="42"/>
      <c r="P751" s="204">
        <f>O751*H751</f>
        <v>0</v>
      </c>
      <c r="Q751" s="204">
        <v>9.1E-4</v>
      </c>
      <c r="R751" s="204">
        <f>Q751*H751</f>
        <v>5.6301699999999996E-2</v>
      </c>
      <c r="S751" s="204">
        <v>0</v>
      </c>
      <c r="T751" s="205">
        <f>S751*H751</f>
        <v>0</v>
      </c>
      <c r="AR751" s="24" t="s">
        <v>330</v>
      </c>
      <c r="AT751" s="24" t="s">
        <v>253</v>
      </c>
      <c r="AU751" s="24" t="s">
        <v>94</v>
      </c>
      <c r="AY751" s="24" t="s">
        <v>250</v>
      </c>
      <c r="BE751" s="206">
        <f>IF(N751="základní",J751,0)</f>
        <v>0</v>
      </c>
      <c r="BF751" s="206">
        <f>IF(N751="snížená",J751,0)</f>
        <v>0</v>
      </c>
      <c r="BG751" s="206">
        <f>IF(N751="zákl. přenesená",J751,0)</f>
        <v>0</v>
      </c>
      <c r="BH751" s="206">
        <f>IF(N751="sníž. přenesená",J751,0)</f>
        <v>0</v>
      </c>
      <c r="BI751" s="206">
        <f>IF(N751="nulová",J751,0)</f>
        <v>0</v>
      </c>
      <c r="BJ751" s="24" t="s">
        <v>94</v>
      </c>
      <c r="BK751" s="206">
        <f>ROUND(I751*H751,2)</f>
        <v>0</v>
      </c>
      <c r="BL751" s="24" t="s">
        <v>330</v>
      </c>
      <c r="BM751" s="24" t="s">
        <v>1780</v>
      </c>
    </row>
    <row r="752" spans="2:65" s="11" customFormat="1">
      <c r="B752" s="207"/>
      <c r="C752" s="208"/>
      <c r="D752" s="209" t="s">
        <v>260</v>
      </c>
      <c r="E752" s="210" t="s">
        <v>21</v>
      </c>
      <c r="F752" s="211" t="s">
        <v>1781</v>
      </c>
      <c r="G752" s="208"/>
      <c r="H752" s="212">
        <v>56.57</v>
      </c>
      <c r="I752" s="213"/>
      <c r="J752" s="208"/>
      <c r="K752" s="208"/>
      <c r="L752" s="214"/>
      <c r="M752" s="215"/>
      <c r="N752" s="216"/>
      <c r="O752" s="216"/>
      <c r="P752" s="216"/>
      <c r="Q752" s="216"/>
      <c r="R752" s="216"/>
      <c r="S752" s="216"/>
      <c r="T752" s="217"/>
      <c r="AT752" s="218" t="s">
        <v>260</v>
      </c>
      <c r="AU752" s="218" t="s">
        <v>94</v>
      </c>
      <c r="AV752" s="11" t="s">
        <v>94</v>
      </c>
      <c r="AW752" s="11" t="s">
        <v>35</v>
      </c>
      <c r="AX752" s="11" t="s">
        <v>71</v>
      </c>
      <c r="AY752" s="218" t="s">
        <v>250</v>
      </c>
    </row>
    <row r="753" spans="2:65" s="11" customFormat="1">
      <c r="B753" s="207"/>
      <c r="C753" s="208"/>
      <c r="D753" s="209" t="s">
        <v>260</v>
      </c>
      <c r="E753" s="210" t="s">
        <v>21</v>
      </c>
      <c r="F753" s="211" t="s">
        <v>1675</v>
      </c>
      <c r="G753" s="208"/>
      <c r="H753" s="212">
        <v>5.3</v>
      </c>
      <c r="I753" s="213"/>
      <c r="J753" s="208"/>
      <c r="K753" s="208"/>
      <c r="L753" s="214"/>
      <c r="M753" s="215"/>
      <c r="N753" s="216"/>
      <c r="O753" s="216"/>
      <c r="P753" s="216"/>
      <c r="Q753" s="216"/>
      <c r="R753" s="216"/>
      <c r="S753" s="216"/>
      <c r="T753" s="217"/>
      <c r="AT753" s="218" t="s">
        <v>260</v>
      </c>
      <c r="AU753" s="218" t="s">
        <v>94</v>
      </c>
      <c r="AV753" s="11" t="s">
        <v>94</v>
      </c>
      <c r="AW753" s="11" t="s">
        <v>35</v>
      </c>
      <c r="AX753" s="11" t="s">
        <v>71</v>
      </c>
      <c r="AY753" s="218" t="s">
        <v>250</v>
      </c>
    </row>
    <row r="754" spans="2:65" s="12" customFormat="1">
      <c r="B754" s="219"/>
      <c r="C754" s="220"/>
      <c r="D754" s="221" t="s">
        <v>260</v>
      </c>
      <c r="E754" s="222" t="s">
        <v>21</v>
      </c>
      <c r="F754" s="223" t="s">
        <v>263</v>
      </c>
      <c r="G754" s="220"/>
      <c r="H754" s="224">
        <v>61.87</v>
      </c>
      <c r="I754" s="225"/>
      <c r="J754" s="220"/>
      <c r="K754" s="220"/>
      <c r="L754" s="226"/>
      <c r="M754" s="227"/>
      <c r="N754" s="228"/>
      <c r="O754" s="228"/>
      <c r="P754" s="228"/>
      <c r="Q754" s="228"/>
      <c r="R754" s="228"/>
      <c r="S754" s="228"/>
      <c r="T754" s="229"/>
      <c r="AT754" s="230" t="s">
        <v>260</v>
      </c>
      <c r="AU754" s="230" t="s">
        <v>94</v>
      </c>
      <c r="AV754" s="12" t="s">
        <v>251</v>
      </c>
      <c r="AW754" s="12" t="s">
        <v>35</v>
      </c>
      <c r="AX754" s="12" t="s">
        <v>79</v>
      </c>
      <c r="AY754" s="230" t="s">
        <v>250</v>
      </c>
    </row>
    <row r="755" spans="2:65" s="1" customFormat="1" ht="22.5" customHeight="1">
      <c r="B755" s="41"/>
      <c r="C755" s="195" t="s">
        <v>1782</v>
      </c>
      <c r="D755" s="195" t="s">
        <v>253</v>
      </c>
      <c r="E755" s="196" t="s">
        <v>1783</v>
      </c>
      <c r="F755" s="197" t="s">
        <v>1784</v>
      </c>
      <c r="G755" s="198" t="s">
        <v>271</v>
      </c>
      <c r="H755" s="199">
        <v>39.564999999999998</v>
      </c>
      <c r="I755" s="200"/>
      <c r="J755" s="201">
        <f>ROUND(I755*H755,2)</f>
        <v>0</v>
      </c>
      <c r="K755" s="197" t="s">
        <v>257</v>
      </c>
      <c r="L755" s="61"/>
      <c r="M755" s="202" t="s">
        <v>21</v>
      </c>
      <c r="N755" s="203" t="s">
        <v>43</v>
      </c>
      <c r="O755" s="42"/>
      <c r="P755" s="204">
        <f>O755*H755</f>
        <v>0</v>
      </c>
      <c r="Q755" s="204">
        <v>1E-4</v>
      </c>
      <c r="R755" s="204">
        <f>Q755*H755</f>
        <v>3.9564999999999999E-3</v>
      </c>
      <c r="S755" s="204">
        <v>0</v>
      </c>
      <c r="T755" s="205">
        <f>S755*H755</f>
        <v>0</v>
      </c>
      <c r="AR755" s="24" t="s">
        <v>330</v>
      </c>
      <c r="AT755" s="24" t="s">
        <v>253</v>
      </c>
      <c r="AU755" s="24" t="s">
        <v>94</v>
      </c>
      <c r="AY755" s="24" t="s">
        <v>250</v>
      </c>
      <c r="BE755" s="206">
        <f>IF(N755="základní",J755,0)</f>
        <v>0</v>
      </c>
      <c r="BF755" s="206">
        <f>IF(N755="snížená",J755,0)</f>
        <v>0</v>
      </c>
      <c r="BG755" s="206">
        <f>IF(N755="zákl. přenesená",J755,0)</f>
        <v>0</v>
      </c>
      <c r="BH755" s="206">
        <f>IF(N755="sníž. přenesená",J755,0)</f>
        <v>0</v>
      </c>
      <c r="BI755" s="206">
        <f>IF(N755="nulová",J755,0)</f>
        <v>0</v>
      </c>
      <c r="BJ755" s="24" t="s">
        <v>94</v>
      </c>
      <c r="BK755" s="206">
        <f>ROUND(I755*H755,2)</f>
        <v>0</v>
      </c>
      <c r="BL755" s="24" t="s">
        <v>330</v>
      </c>
      <c r="BM755" s="24" t="s">
        <v>1785</v>
      </c>
    </row>
    <row r="756" spans="2:65" s="11" customFormat="1">
      <c r="B756" s="207"/>
      <c r="C756" s="208"/>
      <c r="D756" s="221" t="s">
        <v>260</v>
      </c>
      <c r="E756" s="231" t="s">
        <v>21</v>
      </c>
      <c r="F756" s="232" t="s">
        <v>130</v>
      </c>
      <c r="G756" s="208"/>
      <c r="H756" s="233">
        <v>39.564999999999998</v>
      </c>
      <c r="I756" s="213"/>
      <c r="J756" s="208"/>
      <c r="K756" s="208"/>
      <c r="L756" s="214"/>
      <c r="M756" s="215"/>
      <c r="N756" s="216"/>
      <c r="O756" s="216"/>
      <c r="P756" s="216"/>
      <c r="Q756" s="216"/>
      <c r="R756" s="216"/>
      <c r="S756" s="216"/>
      <c r="T756" s="217"/>
      <c r="AT756" s="218" t="s">
        <v>260</v>
      </c>
      <c r="AU756" s="218" t="s">
        <v>94</v>
      </c>
      <c r="AV756" s="11" t="s">
        <v>94</v>
      </c>
      <c r="AW756" s="11" t="s">
        <v>35</v>
      </c>
      <c r="AX756" s="11" t="s">
        <v>79</v>
      </c>
      <c r="AY756" s="218" t="s">
        <v>250</v>
      </c>
    </row>
    <row r="757" spans="2:65" s="1" customFormat="1" ht="31.5" customHeight="1">
      <c r="B757" s="41"/>
      <c r="C757" s="195" t="s">
        <v>1786</v>
      </c>
      <c r="D757" s="195" t="s">
        <v>253</v>
      </c>
      <c r="E757" s="196" t="s">
        <v>1787</v>
      </c>
      <c r="F757" s="197" t="s">
        <v>1788</v>
      </c>
      <c r="G757" s="198" t="s">
        <v>271</v>
      </c>
      <c r="H757" s="199">
        <v>2.4</v>
      </c>
      <c r="I757" s="200"/>
      <c r="J757" s="201">
        <f>ROUND(I757*H757,2)</f>
        <v>0</v>
      </c>
      <c r="K757" s="197" t="s">
        <v>257</v>
      </c>
      <c r="L757" s="61"/>
      <c r="M757" s="202" t="s">
        <v>21</v>
      </c>
      <c r="N757" s="203" t="s">
        <v>43</v>
      </c>
      <c r="O757" s="42"/>
      <c r="P757" s="204">
        <f>O757*H757</f>
        <v>0</v>
      </c>
      <c r="Q757" s="204">
        <v>1.223E-2</v>
      </c>
      <c r="R757" s="204">
        <f>Q757*H757</f>
        <v>2.9351999999999996E-2</v>
      </c>
      <c r="S757" s="204">
        <v>0</v>
      </c>
      <c r="T757" s="205">
        <f>S757*H757</f>
        <v>0</v>
      </c>
      <c r="AR757" s="24" t="s">
        <v>330</v>
      </c>
      <c r="AT757" s="24" t="s">
        <v>253</v>
      </c>
      <c r="AU757" s="24" t="s">
        <v>94</v>
      </c>
      <c r="AY757" s="24" t="s">
        <v>250</v>
      </c>
      <c r="BE757" s="206">
        <f>IF(N757="základní",J757,0)</f>
        <v>0</v>
      </c>
      <c r="BF757" s="206">
        <f>IF(N757="snížená",J757,0)</f>
        <v>0</v>
      </c>
      <c r="BG757" s="206">
        <f>IF(N757="zákl. přenesená",J757,0)</f>
        <v>0</v>
      </c>
      <c r="BH757" s="206">
        <f>IF(N757="sníž. přenesená",J757,0)</f>
        <v>0</v>
      </c>
      <c r="BI757" s="206">
        <f>IF(N757="nulová",J757,0)</f>
        <v>0</v>
      </c>
      <c r="BJ757" s="24" t="s">
        <v>94</v>
      </c>
      <c r="BK757" s="206">
        <f>ROUND(I757*H757,2)</f>
        <v>0</v>
      </c>
      <c r="BL757" s="24" t="s">
        <v>330</v>
      </c>
      <c r="BM757" s="24" t="s">
        <v>1789</v>
      </c>
    </row>
    <row r="758" spans="2:65" s="11" customFormat="1">
      <c r="B758" s="207"/>
      <c r="C758" s="208"/>
      <c r="D758" s="209" t="s">
        <v>260</v>
      </c>
      <c r="E758" s="210" t="s">
        <v>21</v>
      </c>
      <c r="F758" s="211" t="s">
        <v>413</v>
      </c>
      <c r="G758" s="208"/>
      <c r="H758" s="212">
        <v>2.4</v>
      </c>
      <c r="I758" s="213"/>
      <c r="J758" s="208"/>
      <c r="K758" s="208"/>
      <c r="L758" s="214"/>
      <c r="M758" s="215"/>
      <c r="N758" s="216"/>
      <c r="O758" s="216"/>
      <c r="P758" s="216"/>
      <c r="Q758" s="216"/>
      <c r="R758" s="216"/>
      <c r="S758" s="216"/>
      <c r="T758" s="217"/>
      <c r="AT758" s="218" t="s">
        <v>260</v>
      </c>
      <c r="AU758" s="218" t="s">
        <v>94</v>
      </c>
      <c r="AV758" s="11" t="s">
        <v>94</v>
      </c>
      <c r="AW758" s="11" t="s">
        <v>35</v>
      </c>
      <c r="AX758" s="11" t="s">
        <v>71</v>
      </c>
      <c r="AY758" s="218" t="s">
        <v>250</v>
      </c>
    </row>
    <row r="759" spans="2:65" s="12" customFormat="1">
      <c r="B759" s="219"/>
      <c r="C759" s="220"/>
      <c r="D759" s="221" t="s">
        <v>260</v>
      </c>
      <c r="E759" s="222" t="s">
        <v>112</v>
      </c>
      <c r="F759" s="223" t="s">
        <v>263</v>
      </c>
      <c r="G759" s="220"/>
      <c r="H759" s="224">
        <v>2.4</v>
      </c>
      <c r="I759" s="225"/>
      <c r="J759" s="220"/>
      <c r="K759" s="220"/>
      <c r="L759" s="226"/>
      <c r="M759" s="227"/>
      <c r="N759" s="228"/>
      <c r="O759" s="228"/>
      <c r="P759" s="228"/>
      <c r="Q759" s="228"/>
      <c r="R759" s="228"/>
      <c r="S759" s="228"/>
      <c r="T759" s="229"/>
      <c r="AT759" s="230" t="s">
        <v>260</v>
      </c>
      <c r="AU759" s="230" t="s">
        <v>94</v>
      </c>
      <c r="AV759" s="12" t="s">
        <v>251</v>
      </c>
      <c r="AW759" s="12" t="s">
        <v>35</v>
      </c>
      <c r="AX759" s="12" t="s">
        <v>79</v>
      </c>
      <c r="AY759" s="230" t="s">
        <v>250</v>
      </c>
    </row>
    <row r="760" spans="2:65" s="1" customFormat="1" ht="44.25" customHeight="1">
      <c r="B760" s="41"/>
      <c r="C760" s="195" t="s">
        <v>1790</v>
      </c>
      <c r="D760" s="195" t="s">
        <v>253</v>
      </c>
      <c r="E760" s="196" t="s">
        <v>1791</v>
      </c>
      <c r="F760" s="197" t="s">
        <v>1792</v>
      </c>
      <c r="G760" s="198" t="s">
        <v>271</v>
      </c>
      <c r="H760" s="199">
        <v>79.326999999999998</v>
      </c>
      <c r="I760" s="200"/>
      <c r="J760" s="201">
        <f>ROUND(I760*H760,2)</f>
        <v>0</v>
      </c>
      <c r="K760" s="197" t="s">
        <v>21</v>
      </c>
      <c r="L760" s="61"/>
      <c r="M760" s="202" t="s">
        <v>21</v>
      </c>
      <c r="N760" s="203" t="s">
        <v>43</v>
      </c>
      <c r="O760" s="42"/>
      <c r="P760" s="204">
        <f>O760*H760</f>
        <v>0</v>
      </c>
      <c r="Q760" s="204">
        <v>2.5149999999999999E-2</v>
      </c>
      <c r="R760" s="204">
        <f>Q760*H760</f>
        <v>1.9950740499999999</v>
      </c>
      <c r="S760" s="204">
        <v>0</v>
      </c>
      <c r="T760" s="205">
        <f>S760*H760</f>
        <v>0</v>
      </c>
      <c r="AR760" s="24" t="s">
        <v>330</v>
      </c>
      <c r="AT760" s="24" t="s">
        <v>253</v>
      </c>
      <c r="AU760" s="24" t="s">
        <v>94</v>
      </c>
      <c r="AY760" s="24" t="s">
        <v>250</v>
      </c>
      <c r="BE760" s="206">
        <f>IF(N760="základní",J760,0)</f>
        <v>0</v>
      </c>
      <c r="BF760" s="206">
        <f>IF(N760="snížená",J760,0)</f>
        <v>0</v>
      </c>
      <c r="BG760" s="206">
        <f>IF(N760="zákl. přenesená",J760,0)</f>
        <v>0</v>
      </c>
      <c r="BH760" s="206">
        <f>IF(N760="sníž. přenesená",J760,0)</f>
        <v>0</v>
      </c>
      <c r="BI760" s="206">
        <f>IF(N760="nulová",J760,0)</f>
        <v>0</v>
      </c>
      <c r="BJ760" s="24" t="s">
        <v>94</v>
      </c>
      <c r="BK760" s="206">
        <f>ROUND(I760*H760,2)</f>
        <v>0</v>
      </c>
      <c r="BL760" s="24" t="s">
        <v>330</v>
      </c>
      <c r="BM760" s="24" t="s">
        <v>1793</v>
      </c>
    </row>
    <row r="761" spans="2:65" s="11" customFormat="1">
      <c r="B761" s="207"/>
      <c r="C761" s="208"/>
      <c r="D761" s="209" t="s">
        <v>260</v>
      </c>
      <c r="E761" s="210" t="s">
        <v>21</v>
      </c>
      <c r="F761" s="211" t="s">
        <v>1794</v>
      </c>
      <c r="G761" s="208"/>
      <c r="H761" s="212">
        <v>32.704000000000001</v>
      </c>
      <c r="I761" s="213"/>
      <c r="J761" s="208"/>
      <c r="K761" s="208"/>
      <c r="L761" s="214"/>
      <c r="M761" s="215"/>
      <c r="N761" s="216"/>
      <c r="O761" s="216"/>
      <c r="P761" s="216"/>
      <c r="Q761" s="216"/>
      <c r="R761" s="216"/>
      <c r="S761" s="216"/>
      <c r="T761" s="217"/>
      <c r="AT761" s="218" t="s">
        <v>260</v>
      </c>
      <c r="AU761" s="218" t="s">
        <v>94</v>
      </c>
      <c r="AV761" s="11" t="s">
        <v>94</v>
      </c>
      <c r="AW761" s="11" t="s">
        <v>35</v>
      </c>
      <c r="AX761" s="11" t="s">
        <v>71</v>
      </c>
      <c r="AY761" s="218" t="s">
        <v>250</v>
      </c>
    </row>
    <row r="762" spans="2:65" s="11" customFormat="1">
      <c r="B762" s="207"/>
      <c r="C762" s="208"/>
      <c r="D762" s="209" t="s">
        <v>260</v>
      </c>
      <c r="E762" s="210" t="s">
        <v>21</v>
      </c>
      <c r="F762" s="211" t="s">
        <v>1795</v>
      </c>
      <c r="G762" s="208"/>
      <c r="H762" s="212">
        <v>40.991999999999997</v>
      </c>
      <c r="I762" s="213"/>
      <c r="J762" s="208"/>
      <c r="K762" s="208"/>
      <c r="L762" s="214"/>
      <c r="M762" s="215"/>
      <c r="N762" s="216"/>
      <c r="O762" s="216"/>
      <c r="P762" s="216"/>
      <c r="Q762" s="216"/>
      <c r="R762" s="216"/>
      <c r="S762" s="216"/>
      <c r="T762" s="217"/>
      <c r="AT762" s="218" t="s">
        <v>260</v>
      </c>
      <c r="AU762" s="218" t="s">
        <v>94</v>
      </c>
      <c r="AV762" s="11" t="s">
        <v>94</v>
      </c>
      <c r="AW762" s="11" t="s">
        <v>35</v>
      </c>
      <c r="AX762" s="11" t="s">
        <v>71</v>
      </c>
      <c r="AY762" s="218" t="s">
        <v>250</v>
      </c>
    </row>
    <row r="763" spans="2:65" s="11" customFormat="1">
      <c r="B763" s="207"/>
      <c r="C763" s="208"/>
      <c r="D763" s="209" t="s">
        <v>260</v>
      </c>
      <c r="E763" s="210" t="s">
        <v>21</v>
      </c>
      <c r="F763" s="211" t="s">
        <v>1796</v>
      </c>
      <c r="G763" s="208"/>
      <c r="H763" s="212">
        <v>12.111000000000001</v>
      </c>
      <c r="I763" s="213"/>
      <c r="J763" s="208"/>
      <c r="K763" s="208"/>
      <c r="L763" s="214"/>
      <c r="M763" s="215"/>
      <c r="N763" s="216"/>
      <c r="O763" s="216"/>
      <c r="P763" s="216"/>
      <c r="Q763" s="216"/>
      <c r="R763" s="216"/>
      <c r="S763" s="216"/>
      <c r="T763" s="217"/>
      <c r="AT763" s="218" t="s">
        <v>260</v>
      </c>
      <c r="AU763" s="218" t="s">
        <v>94</v>
      </c>
      <c r="AV763" s="11" t="s">
        <v>94</v>
      </c>
      <c r="AW763" s="11" t="s">
        <v>35</v>
      </c>
      <c r="AX763" s="11" t="s">
        <v>71</v>
      </c>
      <c r="AY763" s="218" t="s">
        <v>250</v>
      </c>
    </row>
    <row r="764" spans="2:65" s="11" customFormat="1">
      <c r="B764" s="207"/>
      <c r="C764" s="208"/>
      <c r="D764" s="209" t="s">
        <v>260</v>
      </c>
      <c r="E764" s="210" t="s">
        <v>21</v>
      </c>
      <c r="F764" s="211" t="s">
        <v>1797</v>
      </c>
      <c r="G764" s="208"/>
      <c r="H764" s="212">
        <v>-6.48</v>
      </c>
      <c r="I764" s="213"/>
      <c r="J764" s="208"/>
      <c r="K764" s="208"/>
      <c r="L764" s="214"/>
      <c r="M764" s="215"/>
      <c r="N764" s="216"/>
      <c r="O764" s="216"/>
      <c r="P764" s="216"/>
      <c r="Q764" s="216"/>
      <c r="R764" s="216"/>
      <c r="S764" s="216"/>
      <c r="T764" s="217"/>
      <c r="AT764" s="218" t="s">
        <v>260</v>
      </c>
      <c r="AU764" s="218" t="s">
        <v>94</v>
      </c>
      <c r="AV764" s="11" t="s">
        <v>94</v>
      </c>
      <c r="AW764" s="11" t="s">
        <v>35</v>
      </c>
      <c r="AX764" s="11" t="s">
        <v>71</v>
      </c>
      <c r="AY764" s="218" t="s">
        <v>250</v>
      </c>
    </row>
    <row r="765" spans="2:65" s="12" customFormat="1">
      <c r="B765" s="219"/>
      <c r="C765" s="220"/>
      <c r="D765" s="221" t="s">
        <v>260</v>
      </c>
      <c r="E765" s="222" t="s">
        <v>107</v>
      </c>
      <c r="F765" s="223" t="s">
        <v>263</v>
      </c>
      <c r="G765" s="220"/>
      <c r="H765" s="224">
        <v>79.326999999999998</v>
      </c>
      <c r="I765" s="225"/>
      <c r="J765" s="220"/>
      <c r="K765" s="220"/>
      <c r="L765" s="226"/>
      <c r="M765" s="227"/>
      <c r="N765" s="228"/>
      <c r="O765" s="228"/>
      <c r="P765" s="228"/>
      <c r="Q765" s="228"/>
      <c r="R765" s="228"/>
      <c r="S765" s="228"/>
      <c r="T765" s="229"/>
      <c r="AT765" s="230" t="s">
        <v>260</v>
      </c>
      <c r="AU765" s="230" t="s">
        <v>94</v>
      </c>
      <c r="AV765" s="12" t="s">
        <v>251</v>
      </c>
      <c r="AW765" s="12" t="s">
        <v>35</v>
      </c>
      <c r="AX765" s="12" t="s">
        <v>79</v>
      </c>
      <c r="AY765" s="230" t="s">
        <v>250</v>
      </c>
    </row>
    <row r="766" spans="2:65" s="1" customFormat="1" ht="44.25" customHeight="1">
      <c r="B766" s="41"/>
      <c r="C766" s="195" t="s">
        <v>1798</v>
      </c>
      <c r="D766" s="195" t="s">
        <v>253</v>
      </c>
      <c r="E766" s="196" t="s">
        <v>1799</v>
      </c>
      <c r="F766" s="197" t="s">
        <v>1800</v>
      </c>
      <c r="G766" s="198" t="s">
        <v>271</v>
      </c>
      <c r="H766" s="199">
        <v>6.48</v>
      </c>
      <c r="I766" s="200"/>
      <c r="J766" s="201">
        <f>ROUND(I766*H766,2)</f>
        <v>0</v>
      </c>
      <c r="K766" s="197" t="s">
        <v>21</v>
      </c>
      <c r="L766" s="61"/>
      <c r="M766" s="202" t="s">
        <v>21</v>
      </c>
      <c r="N766" s="203" t="s">
        <v>43</v>
      </c>
      <c r="O766" s="42"/>
      <c r="P766" s="204">
        <f>O766*H766</f>
        <v>0</v>
      </c>
      <c r="Q766" s="204">
        <v>2.5149999999999999E-2</v>
      </c>
      <c r="R766" s="204">
        <f>Q766*H766</f>
        <v>0.16297200000000001</v>
      </c>
      <c r="S766" s="204">
        <v>0</v>
      </c>
      <c r="T766" s="205">
        <f>S766*H766</f>
        <v>0</v>
      </c>
      <c r="AR766" s="24" t="s">
        <v>330</v>
      </c>
      <c r="AT766" s="24" t="s">
        <v>253</v>
      </c>
      <c r="AU766" s="24" t="s">
        <v>94</v>
      </c>
      <c r="AY766" s="24" t="s">
        <v>250</v>
      </c>
      <c r="BE766" s="206">
        <f>IF(N766="základní",J766,0)</f>
        <v>0</v>
      </c>
      <c r="BF766" s="206">
        <f>IF(N766="snížená",J766,0)</f>
        <v>0</v>
      </c>
      <c r="BG766" s="206">
        <f>IF(N766="zákl. přenesená",J766,0)</f>
        <v>0</v>
      </c>
      <c r="BH766" s="206">
        <f>IF(N766="sníž. přenesená",J766,0)</f>
        <v>0</v>
      </c>
      <c r="BI766" s="206">
        <f>IF(N766="nulová",J766,0)</f>
        <v>0</v>
      </c>
      <c r="BJ766" s="24" t="s">
        <v>94</v>
      </c>
      <c r="BK766" s="206">
        <f>ROUND(I766*H766,2)</f>
        <v>0</v>
      </c>
      <c r="BL766" s="24" t="s">
        <v>330</v>
      </c>
      <c r="BM766" s="24" t="s">
        <v>1801</v>
      </c>
    </row>
    <row r="767" spans="2:65" s="11" customFormat="1">
      <c r="B767" s="207"/>
      <c r="C767" s="208"/>
      <c r="D767" s="209" t="s">
        <v>260</v>
      </c>
      <c r="E767" s="210" t="s">
        <v>21</v>
      </c>
      <c r="F767" s="211" t="s">
        <v>1802</v>
      </c>
      <c r="G767" s="208"/>
      <c r="H767" s="212">
        <v>6.48</v>
      </c>
      <c r="I767" s="213"/>
      <c r="J767" s="208"/>
      <c r="K767" s="208"/>
      <c r="L767" s="214"/>
      <c r="M767" s="215"/>
      <c r="N767" s="216"/>
      <c r="O767" s="216"/>
      <c r="P767" s="216"/>
      <c r="Q767" s="216"/>
      <c r="R767" s="216"/>
      <c r="S767" s="216"/>
      <c r="T767" s="217"/>
      <c r="AT767" s="218" t="s">
        <v>260</v>
      </c>
      <c r="AU767" s="218" t="s">
        <v>94</v>
      </c>
      <c r="AV767" s="11" t="s">
        <v>94</v>
      </c>
      <c r="AW767" s="11" t="s">
        <v>35</v>
      </c>
      <c r="AX767" s="11" t="s">
        <v>71</v>
      </c>
      <c r="AY767" s="218" t="s">
        <v>250</v>
      </c>
    </row>
    <row r="768" spans="2:65" s="12" customFormat="1">
      <c r="B768" s="219"/>
      <c r="C768" s="220"/>
      <c r="D768" s="221" t="s">
        <v>260</v>
      </c>
      <c r="E768" s="222" t="s">
        <v>110</v>
      </c>
      <c r="F768" s="223" t="s">
        <v>263</v>
      </c>
      <c r="G768" s="220"/>
      <c r="H768" s="224">
        <v>6.48</v>
      </c>
      <c r="I768" s="225"/>
      <c r="J768" s="220"/>
      <c r="K768" s="220"/>
      <c r="L768" s="226"/>
      <c r="M768" s="227"/>
      <c r="N768" s="228"/>
      <c r="O768" s="228"/>
      <c r="P768" s="228"/>
      <c r="Q768" s="228"/>
      <c r="R768" s="228"/>
      <c r="S768" s="228"/>
      <c r="T768" s="229"/>
      <c r="AT768" s="230" t="s">
        <v>260</v>
      </c>
      <c r="AU768" s="230" t="s">
        <v>94</v>
      </c>
      <c r="AV768" s="12" t="s">
        <v>251</v>
      </c>
      <c r="AW768" s="12" t="s">
        <v>35</v>
      </c>
      <c r="AX768" s="12" t="s">
        <v>79</v>
      </c>
      <c r="AY768" s="230" t="s">
        <v>250</v>
      </c>
    </row>
    <row r="769" spans="2:65" s="1" customFormat="1" ht="22.5" customHeight="1">
      <c r="B769" s="41"/>
      <c r="C769" s="195" t="s">
        <v>1803</v>
      </c>
      <c r="D769" s="195" t="s">
        <v>253</v>
      </c>
      <c r="E769" s="196" t="s">
        <v>1804</v>
      </c>
      <c r="F769" s="197" t="s">
        <v>1805</v>
      </c>
      <c r="G769" s="198" t="s">
        <v>356</v>
      </c>
      <c r="H769" s="199">
        <v>6.55</v>
      </c>
      <c r="I769" s="200"/>
      <c r="J769" s="201">
        <f>ROUND(I769*H769,2)</f>
        <v>0</v>
      </c>
      <c r="K769" s="197" t="s">
        <v>257</v>
      </c>
      <c r="L769" s="61"/>
      <c r="M769" s="202" t="s">
        <v>21</v>
      </c>
      <c r="N769" s="203" t="s">
        <v>43</v>
      </c>
      <c r="O769" s="42"/>
      <c r="P769" s="204">
        <f>O769*H769</f>
        <v>0</v>
      </c>
      <c r="Q769" s="204">
        <v>2.5999999999999998E-4</v>
      </c>
      <c r="R769" s="204">
        <f>Q769*H769</f>
        <v>1.7029999999999999E-3</v>
      </c>
      <c r="S769" s="204">
        <v>0</v>
      </c>
      <c r="T769" s="205">
        <f>S769*H769</f>
        <v>0</v>
      </c>
      <c r="AR769" s="24" t="s">
        <v>330</v>
      </c>
      <c r="AT769" s="24" t="s">
        <v>253</v>
      </c>
      <c r="AU769" s="24" t="s">
        <v>94</v>
      </c>
      <c r="AY769" s="24" t="s">
        <v>250</v>
      </c>
      <c r="BE769" s="206">
        <f>IF(N769="základní",J769,0)</f>
        <v>0</v>
      </c>
      <c r="BF769" s="206">
        <f>IF(N769="snížená",J769,0)</f>
        <v>0</v>
      </c>
      <c r="BG769" s="206">
        <f>IF(N769="zákl. přenesená",J769,0)</f>
        <v>0</v>
      </c>
      <c r="BH769" s="206">
        <f>IF(N769="sníž. přenesená",J769,0)</f>
        <v>0</v>
      </c>
      <c r="BI769" s="206">
        <f>IF(N769="nulová",J769,0)</f>
        <v>0</v>
      </c>
      <c r="BJ769" s="24" t="s">
        <v>94</v>
      </c>
      <c r="BK769" s="206">
        <f>ROUND(I769*H769,2)</f>
        <v>0</v>
      </c>
      <c r="BL769" s="24" t="s">
        <v>330</v>
      </c>
      <c r="BM769" s="24" t="s">
        <v>1806</v>
      </c>
    </row>
    <row r="770" spans="2:65" s="11" customFormat="1">
      <c r="B770" s="207"/>
      <c r="C770" s="208"/>
      <c r="D770" s="221" t="s">
        <v>260</v>
      </c>
      <c r="E770" s="231" t="s">
        <v>21</v>
      </c>
      <c r="F770" s="232" t="s">
        <v>1807</v>
      </c>
      <c r="G770" s="208"/>
      <c r="H770" s="233">
        <v>6.55</v>
      </c>
      <c r="I770" s="213"/>
      <c r="J770" s="208"/>
      <c r="K770" s="208"/>
      <c r="L770" s="214"/>
      <c r="M770" s="215"/>
      <c r="N770" s="216"/>
      <c r="O770" s="216"/>
      <c r="P770" s="216"/>
      <c r="Q770" s="216"/>
      <c r="R770" s="216"/>
      <c r="S770" s="216"/>
      <c r="T770" s="217"/>
      <c r="AT770" s="218" t="s">
        <v>260</v>
      </c>
      <c r="AU770" s="218" t="s">
        <v>94</v>
      </c>
      <c r="AV770" s="11" t="s">
        <v>94</v>
      </c>
      <c r="AW770" s="11" t="s">
        <v>35</v>
      </c>
      <c r="AX770" s="11" t="s">
        <v>79</v>
      </c>
      <c r="AY770" s="218" t="s">
        <v>250</v>
      </c>
    </row>
    <row r="771" spans="2:65" s="1" customFormat="1" ht="22.5" customHeight="1">
      <c r="B771" s="41"/>
      <c r="C771" s="195" t="s">
        <v>1808</v>
      </c>
      <c r="D771" s="195" t="s">
        <v>253</v>
      </c>
      <c r="E771" s="196" t="s">
        <v>1809</v>
      </c>
      <c r="F771" s="197" t="s">
        <v>1810</v>
      </c>
      <c r="G771" s="198" t="s">
        <v>271</v>
      </c>
      <c r="H771" s="199">
        <v>85.807000000000002</v>
      </c>
      <c r="I771" s="200"/>
      <c r="J771" s="201">
        <f>ROUND(I771*H771,2)</f>
        <v>0</v>
      </c>
      <c r="K771" s="197" t="s">
        <v>257</v>
      </c>
      <c r="L771" s="61"/>
      <c r="M771" s="202" t="s">
        <v>21</v>
      </c>
      <c r="N771" s="203" t="s">
        <v>43</v>
      </c>
      <c r="O771" s="42"/>
      <c r="P771" s="204">
        <f>O771*H771</f>
        <v>0</v>
      </c>
      <c r="Q771" s="204">
        <v>0</v>
      </c>
      <c r="R771" s="204">
        <f>Q771*H771</f>
        <v>0</v>
      </c>
      <c r="S771" s="204">
        <v>0</v>
      </c>
      <c r="T771" s="205">
        <f>S771*H771</f>
        <v>0</v>
      </c>
      <c r="AR771" s="24" t="s">
        <v>330</v>
      </c>
      <c r="AT771" s="24" t="s">
        <v>253</v>
      </c>
      <c r="AU771" s="24" t="s">
        <v>94</v>
      </c>
      <c r="AY771" s="24" t="s">
        <v>250</v>
      </c>
      <c r="BE771" s="206">
        <f>IF(N771="základní",J771,0)</f>
        <v>0</v>
      </c>
      <c r="BF771" s="206">
        <f>IF(N771="snížená",J771,0)</f>
        <v>0</v>
      </c>
      <c r="BG771" s="206">
        <f>IF(N771="zákl. přenesená",J771,0)</f>
        <v>0</v>
      </c>
      <c r="BH771" s="206">
        <f>IF(N771="sníž. přenesená",J771,0)</f>
        <v>0</v>
      </c>
      <c r="BI771" s="206">
        <f>IF(N771="nulová",J771,0)</f>
        <v>0</v>
      </c>
      <c r="BJ771" s="24" t="s">
        <v>94</v>
      </c>
      <c r="BK771" s="206">
        <f>ROUND(I771*H771,2)</f>
        <v>0</v>
      </c>
      <c r="BL771" s="24" t="s">
        <v>330</v>
      </c>
      <c r="BM771" s="24" t="s">
        <v>1811</v>
      </c>
    </row>
    <row r="772" spans="2:65" s="11" customFormat="1">
      <c r="B772" s="207"/>
      <c r="C772" s="208"/>
      <c r="D772" s="221" t="s">
        <v>260</v>
      </c>
      <c r="E772" s="231" t="s">
        <v>21</v>
      </c>
      <c r="F772" s="232" t="s">
        <v>1812</v>
      </c>
      <c r="G772" s="208"/>
      <c r="H772" s="233">
        <v>85.807000000000002</v>
      </c>
      <c r="I772" s="213"/>
      <c r="J772" s="208"/>
      <c r="K772" s="208"/>
      <c r="L772" s="214"/>
      <c r="M772" s="215"/>
      <c r="N772" s="216"/>
      <c r="O772" s="216"/>
      <c r="P772" s="216"/>
      <c r="Q772" s="216"/>
      <c r="R772" s="216"/>
      <c r="S772" s="216"/>
      <c r="T772" s="217"/>
      <c r="AT772" s="218" t="s">
        <v>260</v>
      </c>
      <c r="AU772" s="218" t="s">
        <v>94</v>
      </c>
      <c r="AV772" s="11" t="s">
        <v>94</v>
      </c>
      <c r="AW772" s="11" t="s">
        <v>35</v>
      </c>
      <c r="AX772" s="11" t="s">
        <v>79</v>
      </c>
      <c r="AY772" s="218" t="s">
        <v>250</v>
      </c>
    </row>
    <row r="773" spans="2:65" s="1" customFormat="1" ht="22.5" customHeight="1">
      <c r="B773" s="41"/>
      <c r="C773" s="234" t="s">
        <v>1813</v>
      </c>
      <c r="D773" s="234" t="s">
        <v>304</v>
      </c>
      <c r="E773" s="235" t="s">
        <v>1814</v>
      </c>
      <c r="F773" s="236" t="s">
        <v>1815</v>
      </c>
      <c r="G773" s="237" t="s">
        <v>271</v>
      </c>
      <c r="H773" s="238">
        <v>87.522999999999996</v>
      </c>
      <c r="I773" s="239"/>
      <c r="J773" s="240">
        <f>ROUND(I773*H773,2)</f>
        <v>0</v>
      </c>
      <c r="K773" s="236" t="s">
        <v>257</v>
      </c>
      <c r="L773" s="241"/>
      <c r="M773" s="242" t="s">
        <v>21</v>
      </c>
      <c r="N773" s="243" t="s">
        <v>43</v>
      </c>
      <c r="O773" s="42"/>
      <c r="P773" s="204">
        <f>O773*H773</f>
        <v>0</v>
      </c>
      <c r="Q773" s="204">
        <v>1.4E-3</v>
      </c>
      <c r="R773" s="204">
        <f>Q773*H773</f>
        <v>0.12253219999999999</v>
      </c>
      <c r="S773" s="204">
        <v>0</v>
      </c>
      <c r="T773" s="205">
        <f>S773*H773</f>
        <v>0</v>
      </c>
      <c r="AR773" s="24" t="s">
        <v>408</v>
      </c>
      <c r="AT773" s="24" t="s">
        <v>304</v>
      </c>
      <c r="AU773" s="24" t="s">
        <v>94</v>
      </c>
      <c r="AY773" s="24" t="s">
        <v>250</v>
      </c>
      <c r="BE773" s="206">
        <f>IF(N773="základní",J773,0)</f>
        <v>0</v>
      </c>
      <c r="BF773" s="206">
        <f>IF(N773="snížená",J773,0)</f>
        <v>0</v>
      </c>
      <c r="BG773" s="206">
        <f>IF(N773="zákl. přenesená",J773,0)</f>
        <v>0</v>
      </c>
      <c r="BH773" s="206">
        <f>IF(N773="sníž. přenesená",J773,0)</f>
        <v>0</v>
      </c>
      <c r="BI773" s="206">
        <f>IF(N773="nulová",J773,0)</f>
        <v>0</v>
      </c>
      <c r="BJ773" s="24" t="s">
        <v>94</v>
      </c>
      <c r="BK773" s="206">
        <f>ROUND(I773*H773,2)</f>
        <v>0</v>
      </c>
      <c r="BL773" s="24" t="s">
        <v>330</v>
      </c>
      <c r="BM773" s="24" t="s">
        <v>1816</v>
      </c>
    </row>
    <row r="774" spans="2:65" s="11" customFormat="1">
      <c r="B774" s="207"/>
      <c r="C774" s="208"/>
      <c r="D774" s="221" t="s">
        <v>260</v>
      </c>
      <c r="E774" s="231" t="s">
        <v>21</v>
      </c>
      <c r="F774" s="232" t="s">
        <v>1817</v>
      </c>
      <c r="G774" s="208"/>
      <c r="H774" s="233">
        <v>87.522999999999996</v>
      </c>
      <c r="I774" s="213"/>
      <c r="J774" s="208"/>
      <c r="K774" s="208"/>
      <c r="L774" s="214"/>
      <c r="M774" s="215"/>
      <c r="N774" s="216"/>
      <c r="O774" s="216"/>
      <c r="P774" s="216"/>
      <c r="Q774" s="216"/>
      <c r="R774" s="216"/>
      <c r="S774" s="216"/>
      <c r="T774" s="217"/>
      <c r="AT774" s="218" t="s">
        <v>260</v>
      </c>
      <c r="AU774" s="218" t="s">
        <v>94</v>
      </c>
      <c r="AV774" s="11" t="s">
        <v>94</v>
      </c>
      <c r="AW774" s="11" t="s">
        <v>35</v>
      </c>
      <c r="AX774" s="11" t="s">
        <v>79</v>
      </c>
      <c r="AY774" s="218" t="s">
        <v>250</v>
      </c>
    </row>
    <row r="775" spans="2:65" s="1" customFormat="1" ht="31.5" customHeight="1">
      <c r="B775" s="41"/>
      <c r="C775" s="195" t="s">
        <v>1818</v>
      </c>
      <c r="D775" s="195" t="s">
        <v>253</v>
      </c>
      <c r="E775" s="196" t="s">
        <v>1819</v>
      </c>
      <c r="F775" s="197" t="s">
        <v>1820</v>
      </c>
      <c r="G775" s="198" t="s">
        <v>271</v>
      </c>
      <c r="H775" s="199">
        <v>43.682000000000002</v>
      </c>
      <c r="I775" s="200"/>
      <c r="J775" s="201">
        <f>ROUND(I775*H775,2)</f>
        <v>0</v>
      </c>
      <c r="K775" s="197" t="s">
        <v>21</v>
      </c>
      <c r="L775" s="61"/>
      <c r="M775" s="202" t="s">
        <v>21</v>
      </c>
      <c r="N775" s="203" t="s">
        <v>43</v>
      </c>
      <c r="O775" s="42"/>
      <c r="P775" s="204">
        <f>O775*H775</f>
        <v>0</v>
      </c>
      <c r="Q775" s="204">
        <v>1.157E-2</v>
      </c>
      <c r="R775" s="204">
        <f>Q775*H775</f>
        <v>0.50540074000000001</v>
      </c>
      <c r="S775" s="204">
        <v>0</v>
      </c>
      <c r="T775" s="205">
        <f>S775*H775</f>
        <v>0</v>
      </c>
      <c r="AR775" s="24" t="s">
        <v>330</v>
      </c>
      <c r="AT775" s="24" t="s">
        <v>253</v>
      </c>
      <c r="AU775" s="24" t="s">
        <v>94</v>
      </c>
      <c r="AY775" s="24" t="s">
        <v>250</v>
      </c>
      <c r="BE775" s="206">
        <f>IF(N775="základní",J775,0)</f>
        <v>0</v>
      </c>
      <c r="BF775" s="206">
        <f>IF(N775="snížená",J775,0)</f>
        <v>0</v>
      </c>
      <c r="BG775" s="206">
        <f>IF(N775="zákl. přenesená",J775,0)</f>
        <v>0</v>
      </c>
      <c r="BH775" s="206">
        <f>IF(N775="sníž. přenesená",J775,0)</f>
        <v>0</v>
      </c>
      <c r="BI775" s="206">
        <f>IF(N775="nulová",J775,0)</f>
        <v>0</v>
      </c>
      <c r="BJ775" s="24" t="s">
        <v>94</v>
      </c>
      <c r="BK775" s="206">
        <f>ROUND(I775*H775,2)</f>
        <v>0</v>
      </c>
      <c r="BL775" s="24" t="s">
        <v>330</v>
      </c>
      <c r="BM775" s="24" t="s">
        <v>1821</v>
      </c>
    </row>
    <row r="776" spans="2:65" s="11" customFormat="1">
      <c r="B776" s="207"/>
      <c r="C776" s="208"/>
      <c r="D776" s="209" t="s">
        <v>260</v>
      </c>
      <c r="E776" s="210" t="s">
        <v>21</v>
      </c>
      <c r="F776" s="211" t="s">
        <v>738</v>
      </c>
      <c r="G776" s="208"/>
      <c r="H776" s="212">
        <v>75.239999999999995</v>
      </c>
      <c r="I776" s="213"/>
      <c r="J776" s="208"/>
      <c r="K776" s="208"/>
      <c r="L776" s="214"/>
      <c r="M776" s="215"/>
      <c r="N776" s="216"/>
      <c r="O776" s="216"/>
      <c r="P776" s="216"/>
      <c r="Q776" s="216"/>
      <c r="R776" s="216"/>
      <c r="S776" s="216"/>
      <c r="T776" s="217"/>
      <c r="AT776" s="218" t="s">
        <v>260</v>
      </c>
      <c r="AU776" s="218" t="s">
        <v>94</v>
      </c>
      <c r="AV776" s="11" t="s">
        <v>94</v>
      </c>
      <c r="AW776" s="11" t="s">
        <v>35</v>
      </c>
      <c r="AX776" s="11" t="s">
        <v>71</v>
      </c>
      <c r="AY776" s="218" t="s">
        <v>250</v>
      </c>
    </row>
    <row r="777" spans="2:65" s="11" customFormat="1">
      <c r="B777" s="207"/>
      <c r="C777" s="208"/>
      <c r="D777" s="209" t="s">
        <v>260</v>
      </c>
      <c r="E777" s="210" t="s">
        <v>21</v>
      </c>
      <c r="F777" s="211" t="s">
        <v>739</v>
      </c>
      <c r="G777" s="208"/>
      <c r="H777" s="212">
        <v>35.463999999999999</v>
      </c>
      <c r="I777" s="213"/>
      <c r="J777" s="208"/>
      <c r="K777" s="208"/>
      <c r="L777" s="214"/>
      <c r="M777" s="215"/>
      <c r="N777" s="216"/>
      <c r="O777" s="216"/>
      <c r="P777" s="216"/>
      <c r="Q777" s="216"/>
      <c r="R777" s="216"/>
      <c r="S777" s="216"/>
      <c r="T777" s="217"/>
      <c r="AT777" s="218" t="s">
        <v>260</v>
      </c>
      <c r="AU777" s="218" t="s">
        <v>94</v>
      </c>
      <c r="AV777" s="11" t="s">
        <v>94</v>
      </c>
      <c r="AW777" s="11" t="s">
        <v>35</v>
      </c>
      <c r="AX777" s="11" t="s">
        <v>71</v>
      </c>
      <c r="AY777" s="218" t="s">
        <v>250</v>
      </c>
    </row>
    <row r="778" spans="2:65" s="11" customFormat="1">
      <c r="B778" s="207"/>
      <c r="C778" s="208"/>
      <c r="D778" s="209" t="s">
        <v>260</v>
      </c>
      <c r="E778" s="210" t="s">
        <v>21</v>
      </c>
      <c r="F778" s="211" t="s">
        <v>740</v>
      </c>
      <c r="G778" s="208"/>
      <c r="H778" s="212">
        <v>-13.728</v>
      </c>
      <c r="I778" s="213"/>
      <c r="J778" s="208"/>
      <c r="K778" s="208"/>
      <c r="L778" s="214"/>
      <c r="M778" s="215"/>
      <c r="N778" s="216"/>
      <c r="O778" s="216"/>
      <c r="P778" s="216"/>
      <c r="Q778" s="216"/>
      <c r="R778" s="216"/>
      <c r="S778" s="216"/>
      <c r="T778" s="217"/>
      <c r="AT778" s="218" t="s">
        <v>260</v>
      </c>
      <c r="AU778" s="218" t="s">
        <v>94</v>
      </c>
      <c r="AV778" s="11" t="s">
        <v>94</v>
      </c>
      <c r="AW778" s="11" t="s">
        <v>35</v>
      </c>
      <c r="AX778" s="11" t="s">
        <v>71</v>
      </c>
      <c r="AY778" s="218" t="s">
        <v>250</v>
      </c>
    </row>
    <row r="779" spans="2:65" s="11" customFormat="1">
      <c r="B779" s="207"/>
      <c r="C779" s="208"/>
      <c r="D779" s="209" t="s">
        <v>260</v>
      </c>
      <c r="E779" s="210" t="s">
        <v>21</v>
      </c>
      <c r="F779" s="211" t="s">
        <v>1822</v>
      </c>
      <c r="G779" s="208"/>
      <c r="H779" s="212">
        <v>-30.050999999999998</v>
      </c>
      <c r="I779" s="213"/>
      <c r="J779" s="208"/>
      <c r="K779" s="208"/>
      <c r="L779" s="214"/>
      <c r="M779" s="215"/>
      <c r="N779" s="216"/>
      <c r="O779" s="216"/>
      <c r="P779" s="216"/>
      <c r="Q779" s="216"/>
      <c r="R779" s="216"/>
      <c r="S779" s="216"/>
      <c r="T779" s="217"/>
      <c r="AT779" s="218" t="s">
        <v>260</v>
      </c>
      <c r="AU779" s="218" t="s">
        <v>94</v>
      </c>
      <c r="AV779" s="11" t="s">
        <v>94</v>
      </c>
      <c r="AW779" s="11" t="s">
        <v>35</v>
      </c>
      <c r="AX779" s="11" t="s">
        <v>71</v>
      </c>
      <c r="AY779" s="218" t="s">
        <v>250</v>
      </c>
    </row>
    <row r="780" spans="2:65" s="11" customFormat="1">
      <c r="B780" s="207"/>
      <c r="C780" s="208"/>
      <c r="D780" s="209" t="s">
        <v>260</v>
      </c>
      <c r="E780" s="210" t="s">
        <v>21</v>
      </c>
      <c r="F780" s="211" t="s">
        <v>1823</v>
      </c>
      <c r="G780" s="208"/>
      <c r="H780" s="212">
        <v>-17.172000000000001</v>
      </c>
      <c r="I780" s="213"/>
      <c r="J780" s="208"/>
      <c r="K780" s="208"/>
      <c r="L780" s="214"/>
      <c r="M780" s="215"/>
      <c r="N780" s="216"/>
      <c r="O780" s="216"/>
      <c r="P780" s="216"/>
      <c r="Q780" s="216"/>
      <c r="R780" s="216"/>
      <c r="S780" s="216"/>
      <c r="T780" s="217"/>
      <c r="AT780" s="218" t="s">
        <v>260</v>
      </c>
      <c r="AU780" s="218" t="s">
        <v>94</v>
      </c>
      <c r="AV780" s="11" t="s">
        <v>94</v>
      </c>
      <c r="AW780" s="11" t="s">
        <v>35</v>
      </c>
      <c r="AX780" s="11" t="s">
        <v>71</v>
      </c>
      <c r="AY780" s="218" t="s">
        <v>250</v>
      </c>
    </row>
    <row r="781" spans="2:65" s="11" customFormat="1">
      <c r="B781" s="207"/>
      <c r="C781" s="208"/>
      <c r="D781" s="209" t="s">
        <v>260</v>
      </c>
      <c r="E781" s="210" t="s">
        <v>21</v>
      </c>
      <c r="F781" s="211" t="s">
        <v>1824</v>
      </c>
      <c r="G781" s="208"/>
      <c r="H781" s="212">
        <v>-6.0709999999999997</v>
      </c>
      <c r="I781" s="213"/>
      <c r="J781" s="208"/>
      <c r="K781" s="208"/>
      <c r="L781" s="214"/>
      <c r="M781" s="215"/>
      <c r="N781" s="216"/>
      <c r="O781" s="216"/>
      <c r="P781" s="216"/>
      <c r="Q781" s="216"/>
      <c r="R781" s="216"/>
      <c r="S781" s="216"/>
      <c r="T781" s="217"/>
      <c r="AT781" s="218" t="s">
        <v>260</v>
      </c>
      <c r="AU781" s="218" t="s">
        <v>94</v>
      </c>
      <c r="AV781" s="11" t="s">
        <v>94</v>
      </c>
      <c r="AW781" s="11" t="s">
        <v>35</v>
      </c>
      <c r="AX781" s="11" t="s">
        <v>71</v>
      </c>
      <c r="AY781" s="218" t="s">
        <v>250</v>
      </c>
    </row>
    <row r="782" spans="2:65" s="12" customFormat="1">
      <c r="B782" s="219"/>
      <c r="C782" s="220"/>
      <c r="D782" s="221" t="s">
        <v>260</v>
      </c>
      <c r="E782" s="222" t="s">
        <v>102</v>
      </c>
      <c r="F782" s="223" t="s">
        <v>263</v>
      </c>
      <c r="G782" s="220"/>
      <c r="H782" s="224">
        <v>43.682000000000002</v>
      </c>
      <c r="I782" s="225"/>
      <c r="J782" s="220"/>
      <c r="K782" s="220"/>
      <c r="L782" s="226"/>
      <c r="M782" s="227"/>
      <c r="N782" s="228"/>
      <c r="O782" s="228"/>
      <c r="P782" s="228"/>
      <c r="Q782" s="228"/>
      <c r="R782" s="228"/>
      <c r="S782" s="228"/>
      <c r="T782" s="229"/>
      <c r="AT782" s="230" t="s">
        <v>260</v>
      </c>
      <c r="AU782" s="230" t="s">
        <v>94</v>
      </c>
      <c r="AV782" s="12" t="s">
        <v>251</v>
      </c>
      <c r="AW782" s="12" t="s">
        <v>35</v>
      </c>
      <c r="AX782" s="12" t="s">
        <v>79</v>
      </c>
      <c r="AY782" s="230" t="s">
        <v>250</v>
      </c>
    </row>
    <row r="783" spans="2:65" s="1" customFormat="1" ht="31.5" customHeight="1">
      <c r="B783" s="41"/>
      <c r="C783" s="195" t="s">
        <v>1825</v>
      </c>
      <c r="D783" s="195" t="s">
        <v>253</v>
      </c>
      <c r="E783" s="196" t="s">
        <v>1826</v>
      </c>
      <c r="F783" s="197" t="s">
        <v>1827</v>
      </c>
      <c r="G783" s="198" t="s">
        <v>271</v>
      </c>
      <c r="H783" s="199">
        <v>6.0709999999999997</v>
      </c>
      <c r="I783" s="200"/>
      <c r="J783" s="201">
        <f>ROUND(I783*H783,2)</f>
        <v>0</v>
      </c>
      <c r="K783" s="197" t="s">
        <v>21</v>
      </c>
      <c r="L783" s="61"/>
      <c r="M783" s="202" t="s">
        <v>21</v>
      </c>
      <c r="N783" s="203" t="s">
        <v>43</v>
      </c>
      <c r="O783" s="42"/>
      <c r="P783" s="204">
        <f>O783*H783</f>
        <v>0</v>
      </c>
      <c r="Q783" s="204">
        <v>1.157E-2</v>
      </c>
      <c r="R783" s="204">
        <f>Q783*H783</f>
        <v>7.024147E-2</v>
      </c>
      <c r="S783" s="204">
        <v>0</v>
      </c>
      <c r="T783" s="205">
        <f>S783*H783</f>
        <v>0</v>
      </c>
      <c r="AR783" s="24" t="s">
        <v>330</v>
      </c>
      <c r="AT783" s="24" t="s">
        <v>253</v>
      </c>
      <c r="AU783" s="24" t="s">
        <v>94</v>
      </c>
      <c r="AY783" s="24" t="s">
        <v>250</v>
      </c>
      <c r="BE783" s="206">
        <f>IF(N783="základní",J783,0)</f>
        <v>0</v>
      </c>
      <c r="BF783" s="206">
        <f>IF(N783="snížená",J783,0)</f>
        <v>0</v>
      </c>
      <c r="BG783" s="206">
        <f>IF(N783="zákl. přenesená",J783,0)</f>
        <v>0</v>
      </c>
      <c r="BH783" s="206">
        <f>IF(N783="sníž. přenesená",J783,0)</f>
        <v>0</v>
      </c>
      <c r="BI783" s="206">
        <f>IF(N783="nulová",J783,0)</f>
        <v>0</v>
      </c>
      <c r="BJ783" s="24" t="s">
        <v>94</v>
      </c>
      <c r="BK783" s="206">
        <f>ROUND(I783*H783,2)</f>
        <v>0</v>
      </c>
      <c r="BL783" s="24" t="s">
        <v>330</v>
      </c>
      <c r="BM783" s="24" t="s">
        <v>1828</v>
      </c>
    </row>
    <row r="784" spans="2:65" s="11" customFormat="1">
      <c r="B784" s="207"/>
      <c r="C784" s="208"/>
      <c r="D784" s="209" t="s">
        <v>260</v>
      </c>
      <c r="E784" s="210" t="s">
        <v>21</v>
      </c>
      <c r="F784" s="211" t="s">
        <v>1829</v>
      </c>
      <c r="G784" s="208"/>
      <c r="H784" s="212">
        <v>8.5670000000000002</v>
      </c>
      <c r="I784" s="213"/>
      <c r="J784" s="208"/>
      <c r="K784" s="208"/>
      <c r="L784" s="214"/>
      <c r="M784" s="215"/>
      <c r="N784" s="216"/>
      <c r="O784" s="216"/>
      <c r="P784" s="216"/>
      <c r="Q784" s="216"/>
      <c r="R784" s="216"/>
      <c r="S784" s="216"/>
      <c r="T784" s="217"/>
      <c r="AT784" s="218" t="s">
        <v>260</v>
      </c>
      <c r="AU784" s="218" t="s">
        <v>94</v>
      </c>
      <c r="AV784" s="11" t="s">
        <v>94</v>
      </c>
      <c r="AW784" s="11" t="s">
        <v>35</v>
      </c>
      <c r="AX784" s="11" t="s">
        <v>71</v>
      </c>
      <c r="AY784" s="218" t="s">
        <v>250</v>
      </c>
    </row>
    <row r="785" spans="2:65" s="11" customFormat="1">
      <c r="B785" s="207"/>
      <c r="C785" s="208"/>
      <c r="D785" s="209" t="s">
        <v>260</v>
      </c>
      <c r="E785" s="210" t="s">
        <v>21</v>
      </c>
      <c r="F785" s="211" t="s">
        <v>1830</v>
      </c>
      <c r="G785" s="208"/>
      <c r="H785" s="212">
        <v>-2.496</v>
      </c>
      <c r="I785" s="213"/>
      <c r="J785" s="208"/>
      <c r="K785" s="208"/>
      <c r="L785" s="214"/>
      <c r="M785" s="215"/>
      <c r="N785" s="216"/>
      <c r="O785" s="216"/>
      <c r="P785" s="216"/>
      <c r="Q785" s="216"/>
      <c r="R785" s="216"/>
      <c r="S785" s="216"/>
      <c r="T785" s="217"/>
      <c r="AT785" s="218" t="s">
        <v>260</v>
      </c>
      <c r="AU785" s="218" t="s">
        <v>94</v>
      </c>
      <c r="AV785" s="11" t="s">
        <v>94</v>
      </c>
      <c r="AW785" s="11" t="s">
        <v>35</v>
      </c>
      <c r="AX785" s="11" t="s">
        <v>71</v>
      </c>
      <c r="AY785" s="218" t="s">
        <v>250</v>
      </c>
    </row>
    <row r="786" spans="2:65" s="12" customFormat="1">
      <c r="B786" s="219"/>
      <c r="C786" s="220"/>
      <c r="D786" s="221" t="s">
        <v>260</v>
      </c>
      <c r="E786" s="222" t="s">
        <v>104</v>
      </c>
      <c r="F786" s="223" t="s">
        <v>263</v>
      </c>
      <c r="G786" s="220"/>
      <c r="H786" s="224">
        <v>6.0709999999999997</v>
      </c>
      <c r="I786" s="225"/>
      <c r="J786" s="220"/>
      <c r="K786" s="220"/>
      <c r="L786" s="226"/>
      <c r="M786" s="227"/>
      <c r="N786" s="228"/>
      <c r="O786" s="228"/>
      <c r="P786" s="228"/>
      <c r="Q786" s="228"/>
      <c r="R786" s="228"/>
      <c r="S786" s="228"/>
      <c r="T786" s="229"/>
      <c r="AT786" s="230" t="s">
        <v>260</v>
      </c>
      <c r="AU786" s="230" t="s">
        <v>94</v>
      </c>
      <c r="AV786" s="12" t="s">
        <v>251</v>
      </c>
      <c r="AW786" s="12" t="s">
        <v>35</v>
      </c>
      <c r="AX786" s="12" t="s">
        <v>79</v>
      </c>
      <c r="AY786" s="230" t="s">
        <v>250</v>
      </c>
    </row>
    <row r="787" spans="2:65" s="1" customFormat="1" ht="22.5" customHeight="1">
      <c r="B787" s="41"/>
      <c r="C787" s="195" t="s">
        <v>1831</v>
      </c>
      <c r="D787" s="195" t="s">
        <v>253</v>
      </c>
      <c r="E787" s="196" t="s">
        <v>1832</v>
      </c>
      <c r="F787" s="197" t="s">
        <v>1833</v>
      </c>
      <c r="G787" s="198" t="s">
        <v>301</v>
      </c>
      <c r="H787" s="199">
        <v>2</v>
      </c>
      <c r="I787" s="200"/>
      <c r="J787" s="201">
        <f t="shared" ref="J787:J796" si="110">ROUND(I787*H787,2)</f>
        <v>0</v>
      </c>
      <c r="K787" s="197" t="s">
        <v>257</v>
      </c>
      <c r="L787" s="61"/>
      <c r="M787" s="202" t="s">
        <v>21</v>
      </c>
      <c r="N787" s="203" t="s">
        <v>43</v>
      </c>
      <c r="O787" s="42"/>
      <c r="P787" s="204">
        <f t="shared" ref="P787:P796" si="111">O787*H787</f>
        <v>0</v>
      </c>
      <c r="Q787" s="204">
        <v>3.0000000000000001E-5</v>
      </c>
      <c r="R787" s="204">
        <f t="shared" ref="R787:R796" si="112">Q787*H787</f>
        <v>6.0000000000000002E-5</v>
      </c>
      <c r="S787" s="204">
        <v>0</v>
      </c>
      <c r="T787" s="205">
        <f t="shared" ref="T787:T796" si="113">S787*H787</f>
        <v>0</v>
      </c>
      <c r="AR787" s="24" t="s">
        <v>330</v>
      </c>
      <c r="AT787" s="24" t="s">
        <v>253</v>
      </c>
      <c r="AU787" s="24" t="s">
        <v>94</v>
      </c>
      <c r="AY787" s="24" t="s">
        <v>250</v>
      </c>
      <c r="BE787" s="206">
        <f t="shared" ref="BE787:BE796" si="114">IF(N787="základní",J787,0)</f>
        <v>0</v>
      </c>
      <c r="BF787" s="206">
        <f t="shared" ref="BF787:BF796" si="115">IF(N787="snížená",J787,0)</f>
        <v>0</v>
      </c>
      <c r="BG787" s="206">
        <f t="shared" ref="BG787:BG796" si="116">IF(N787="zákl. přenesená",J787,0)</f>
        <v>0</v>
      </c>
      <c r="BH787" s="206">
        <f t="shared" ref="BH787:BH796" si="117">IF(N787="sníž. přenesená",J787,0)</f>
        <v>0</v>
      </c>
      <c r="BI787" s="206">
        <f t="shared" ref="BI787:BI796" si="118">IF(N787="nulová",J787,0)</f>
        <v>0</v>
      </c>
      <c r="BJ787" s="24" t="s">
        <v>94</v>
      </c>
      <c r="BK787" s="206">
        <f t="shared" ref="BK787:BK796" si="119">ROUND(I787*H787,2)</f>
        <v>0</v>
      </c>
      <c r="BL787" s="24" t="s">
        <v>330</v>
      </c>
      <c r="BM787" s="24" t="s">
        <v>1834</v>
      </c>
    </row>
    <row r="788" spans="2:65" s="1" customFormat="1" ht="22.5" customHeight="1">
      <c r="B788" s="41"/>
      <c r="C788" s="234" t="s">
        <v>1835</v>
      </c>
      <c r="D788" s="234" t="s">
        <v>304</v>
      </c>
      <c r="E788" s="235" t="s">
        <v>1836</v>
      </c>
      <c r="F788" s="236" t="s">
        <v>1837</v>
      </c>
      <c r="G788" s="237" t="s">
        <v>301</v>
      </c>
      <c r="H788" s="238">
        <v>2</v>
      </c>
      <c r="I788" s="239"/>
      <c r="J788" s="240">
        <f t="shared" si="110"/>
        <v>0</v>
      </c>
      <c r="K788" s="236" t="s">
        <v>21</v>
      </c>
      <c r="L788" s="241"/>
      <c r="M788" s="242" t="s">
        <v>21</v>
      </c>
      <c r="N788" s="243" t="s">
        <v>43</v>
      </c>
      <c r="O788" s="42"/>
      <c r="P788" s="204">
        <f t="shared" si="111"/>
        <v>0</v>
      </c>
      <c r="Q788" s="204">
        <v>0</v>
      </c>
      <c r="R788" s="204">
        <f t="shared" si="112"/>
        <v>0</v>
      </c>
      <c r="S788" s="204">
        <v>0</v>
      </c>
      <c r="T788" s="205">
        <f t="shared" si="113"/>
        <v>0</v>
      </c>
      <c r="AR788" s="24" t="s">
        <v>408</v>
      </c>
      <c r="AT788" s="24" t="s">
        <v>304</v>
      </c>
      <c r="AU788" s="24" t="s">
        <v>94</v>
      </c>
      <c r="AY788" s="24" t="s">
        <v>250</v>
      </c>
      <c r="BE788" s="206">
        <f t="shared" si="114"/>
        <v>0</v>
      </c>
      <c r="BF788" s="206">
        <f t="shared" si="115"/>
        <v>0</v>
      </c>
      <c r="BG788" s="206">
        <f t="shared" si="116"/>
        <v>0</v>
      </c>
      <c r="BH788" s="206">
        <f t="shared" si="117"/>
        <v>0</v>
      </c>
      <c r="BI788" s="206">
        <f t="shared" si="118"/>
        <v>0</v>
      </c>
      <c r="BJ788" s="24" t="s">
        <v>94</v>
      </c>
      <c r="BK788" s="206">
        <f t="shared" si="119"/>
        <v>0</v>
      </c>
      <c r="BL788" s="24" t="s">
        <v>330</v>
      </c>
      <c r="BM788" s="24" t="s">
        <v>1838</v>
      </c>
    </row>
    <row r="789" spans="2:65" s="1" customFormat="1" ht="22.5" customHeight="1">
      <c r="B789" s="41"/>
      <c r="C789" s="195" t="s">
        <v>1839</v>
      </c>
      <c r="D789" s="195" t="s">
        <v>253</v>
      </c>
      <c r="E789" s="196" t="s">
        <v>1840</v>
      </c>
      <c r="F789" s="197" t="s">
        <v>1841</v>
      </c>
      <c r="G789" s="198" t="s">
        <v>301</v>
      </c>
      <c r="H789" s="199">
        <v>7</v>
      </c>
      <c r="I789" s="200"/>
      <c r="J789" s="201">
        <f t="shared" si="110"/>
        <v>0</v>
      </c>
      <c r="K789" s="197" t="s">
        <v>257</v>
      </c>
      <c r="L789" s="61"/>
      <c r="M789" s="202" t="s">
        <v>21</v>
      </c>
      <c r="N789" s="203" t="s">
        <v>43</v>
      </c>
      <c r="O789" s="42"/>
      <c r="P789" s="204">
        <f t="shared" si="111"/>
        <v>0</v>
      </c>
      <c r="Q789" s="204">
        <v>3.0000000000000001E-5</v>
      </c>
      <c r="R789" s="204">
        <f t="shared" si="112"/>
        <v>2.1000000000000001E-4</v>
      </c>
      <c r="S789" s="204">
        <v>0</v>
      </c>
      <c r="T789" s="205">
        <f t="shared" si="113"/>
        <v>0</v>
      </c>
      <c r="AR789" s="24" t="s">
        <v>330</v>
      </c>
      <c r="AT789" s="24" t="s">
        <v>253</v>
      </c>
      <c r="AU789" s="24" t="s">
        <v>94</v>
      </c>
      <c r="AY789" s="24" t="s">
        <v>250</v>
      </c>
      <c r="BE789" s="206">
        <f t="shared" si="114"/>
        <v>0</v>
      </c>
      <c r="BF789" s="206">
        <f t="shared" si="115"/>
        <v>0</v>
      </c>
      <c r="BG789" s="206">
        <f t="shared" si="116"/>
        <v>0</v>
      </c>
      <c r="BH789" s="206">
        <f t="shared" si="117"/>
        <v>0</v>
      </c>
      <c r="BI789" s="206">
        <f t="shared" si="118"/>
        <v>0</v>
      </c>
      <c r="BJ789" s="24" t="s">
        <v>94</v>
      </c>
      <c r="BK789" s="206">
        <f t="shared" si="119"/>
        <v>0</v>
      </c>
      <c r="BL789" s="24" t="s">
        <v>330</v>
      </c>
      <c r="BM789" s="24" t="s">
        <v>1842</v>
      </c>
    </row>
    <row r="790" spans="2:65" s="1" customFormat="1" ht="31.5" customHeight="1">
      <c r="B790" s="41"/>
      <c r="C790" s="234" t="s">
        <v>1843</v>
      </c>
      <c r="D790" s="234" t="s">
        <v>304</v>
      </c>
      <c r="E790" s="235" t="s">
        <v>1844</v>
      </c>
      <c r="F790" s="236" t="s">
        <v>1845</v>
      </c>
      <c r="G790" s="237" t="s">
        <v>301</v>
      </c>
      <c r="H790" s="238">
        <v>4</v>
      </c>
      <c r="I790" s="239"/>
      <c r="J790" s="240">
        <f t="shared" si="110"/>
        <v>0</v>
      </c>
      <c r="K790" s="236" t="s">
        <v>21</v>
      </c>
      <c r="L790" s="241"/>
      <c r="M790" s="242" t="s">
        <v>21</v>
      </c>
      <c r="N790" s="243" t="s">
        <v>43</v>
      </c>
      <c r="O790" s="42"/>
      <c r="P790" s="204">
        <f t="shared" si="111"/>
        <v>0</v>
      </c>
      <c r="Q790" s="204">
        <v>5.5000000000000003E-4</v>
      </c>
      <c r="R790" s="204">
        <f t="shared" si="112"/>
        <v>2.2000000000000001E-3</v>
      </c>
      <c r="S790" s="204">
        <v>0</v>
      </c>
      <c r="T790" s="205">
        <f t="shared" si="113"/>
        <v>0</v>
      </c>
      <c r="AR790" s="24" t="s">
        <v>408</v>
      </c>
      <c r="AT790" s="24" t="s">
        <v>304</v>
      </c>
      <c r="AU790" s="24" t="s">
        <v>94</v>
      </c>
      <c r="AY790" s="24" t="s">
        <v>250</v>
      </c>
      <c r="BE790" s="206">
        <f t="shared" si="114"/>
        <v>0</v>
      </c>
      <c r="BF790" s="206">
        <f t="shared" si="115"/>
        <v>0</v>
      </c>
      <c r="BG790" s="206">
        <f t="shared" si="116"/>
        <v>0</v>
      </c>
      <c r="BH790" s="206">
        <f t="shared" si="117"/>
        <v>0</v>
      </c>
      <c r="BI790" s="206">
        <f t="shared" si="118"/>
        <v>0</v>
      </c>
      <c r="BJ790" s="24" t="s">
        <v>94</v>
      </c>
      <c r="BK790" s="206">
        <f t="shared" si="119"/>
        <v>0</v>
      </c>
      <c r="BL790" s="24" t="s">
        <v>330</v>
      </c>
      <c r="BM790" s="24" t="s">
        <v>1846</v>
      </c>
    </row>
    <row r="791" spans="2:65" s="1" customFormat="1" ht="31.5" customHeight="1">
      <c r="B791" s="41"/>
      <c r="C791" s="234" t="s">
        <v>1847</v>
      </c>
      <c r="D791" s="234" t="s">
        <v>304</v>
      </c>
      <c r="E791" s="235" t="s">
        <v>1848</v>
      </c>
      <c r="F791" s="236" t="s">
        <v>1849</v>
      </c>
      <c r="G791" s="237" t="s">
        <v>301</v>
      </c>
      <c r="H791" s="238">
        <v>3</v>
      </c>
      <c r="I791" s="239"/>
      <c r="J791" s="240">
        <f t="shared" si="110"/>
        <v>0</v>
      </c>
      <c r="K791" s="236" t="s">
        <v>21</v>
      </c>
      <c r="L791" s="241"/>
      <c r="M791" s="242" t="s">
        <v>21</v>
      </c>
      <c r="N791" s="243" t="s">
        <v>43</v>
      </c>
      <c r="O791" s="42"/>
      <c r="P791" s="204">
        <f t="shared" si="111"/>
        <v>0</v>
      </c>
      <c r="Q791" s="204">
        <v>5.5000000000000003E-4</v>
      </c>
      <c r="R791" s="204">
        <f t="shared" si="112"/>
        <v>1.65E-3</v>
      </c>
      <c r="S791" s="204">
        <v>0</v>
      </c>
      <c r="T791" s="205">
        <f t="shared" si="113"/>
        <v>0</v>
      </c>
      <c r="AR791" s="24" t="s">
        <v>408</v>
      </c>
      <c r="AT791" s="24" t="s">
        <v>304</v>
      </c>
      <c r="AU791" s="24" t="s">
        <v>94</v>
      </c>
      <c r="AY791" s="24" t="s">
        <v>250</v>
      </c>
      <c r="BE791" s="206">
        <f t="shared" si="114"/>
        <v>0</v>
      </c>
      <c r="BF791" s="206">
        <f t="shared" si="115"/>
        <v>0</v>
      </c>
      <c r="BG791" s="206">
        <f t="shared" si="116"/>
        <v>0</v>
      </c>
      <c r="BH791" s="206">
        <f t="shared" si="117"/>
        <v>0</v>
      </c>
      <c r="BI791" s="206">
        <f t="shared" si="118"/>
        <v>0</v>
      </c>
      <c r="BJ791" s="24" t="s">
        <v>94</v>
      </c>
      <c r="BK791" s="206">
        <f t="shared" si="119"/>
        <v>0</v>
      </c>
      <c r="BL791" s="24" t="s">
        <v>330</v>
      </c>
      <c r="BM791" s="24" t="s">
        <v>1850</v>
      </c>
    </row>
    <row r="792" spans="2:65" s="1" customFormat="1" ht="22.5" customHeight="1">
      <c r="B792" s="41"/>
      <c r="C792" s="195" t="s">
        <v>1851</v>
      </c>
      <c r="D792" s="195" t="s">
        <v>253</v>
      </c>
      <c r="E792" s="196" t="s">
        <v>1852</v>
      </c>
      <c r="F792" s="197" t="s">
        <v>1853</v>
      </c>
      <c r="G792" s="198" t="s">
        <v>301</v>
      </c>
      <c r="H792" s="199">
        <v>3</v>
      </c>
      <c r="I792" s="200"/>
      <c r="J792" s="201">
        <f t="shared" si="110"/>
        <v>0</v>
      </c>
      <c r="K792" s="197" t="s">
        <v>257</v>
      </c>
      <c r="L792" s="61"/>
      <c r="M792" s="202" t="s">
        <v>21</v>
      </c>
      <c r="N792" s="203" t="s">
        <v>43</v>
      </c>
      <c r="O792" s="42"/>
      <c r="P792" s="204">
        <f t="shared" si="111"/>
        <v>0</v>
      </c>
      <c r="Q792" s="204">
        <v>1.0000000000000001E-5</v>
      </c>
      <c r="R792" s="204">
        <f t="shared" si="112"/>
        <v>3.0000000000000004E-5</v>
      </c>
      <c r="S792" s="204">
        <v>0</v>
      </c>
      <c r="T792" s="205">
        <f t="shared" si="113"/>
        <v>0</v>
      </c>
      <c r="AR792" s="24" t="s">
        <v>330</v>
      </c>
      <c r="AT792" s="24" t="s">
        <v>253</v>
      </c>
      <c r="AU792" s="24" t="s">
        <v>94</v>
      </c>
      <c r="AY792" s="24" t="s">
        <v>250</v>
      </c>
      <c r="BE792" s="206">
        <f t="shared" si="114"/>
        <v>0</v>
      </c>
      <c r="BF792" s="206">
        <f t="shared" si="115"/>
        <v>0</v>
      </c>
      <c r="BG792" s="206">
        <f t="shared" si="116"/>
        <v>0</v>
      </c>
      <c r="BH792" s="206">
        <f t="shared" si="117"/>
        <v>0</v>
      </c>
      <c r="BI792" s="206">
        <f t="shared" si="118"/>
        <v>0</v>
      </c>
      <c r="BJ792" s="24" t="s">
        <v>94</v>
      </c>
      <c r="BK792" s="206">
        <f t="shared" si="119"/>
        <v>0</v>
      </c>
      <c r="BL792" s="24" t="s">
        <v>330</v>
      </c>
      <c r="BM792" s="24" t="s">
        <v>1854</v>
      </c>
    </row>
    <row r="793" spans="2:65" s="1" customFormat="1" ht="31.5" customHeight="1">
      <c r="B793" s="41"/>
      <c r="C793" s="234" t="s">
        <v>1855</v>
      </c>
      <c r="D793" s="234" t="s">
        <v>304</v>
      </c>
      <c r="E793" s="235" t="s">
        <v>1856</v>
      </c>
      <c r="F793" s="236" t="s">
        <v>1857</v>
      </c>
      <c r="G793" s="237" t="s">
        <v>301</v>
      </c>
      <c r="H793" s="238">
        <v>3</v>
      </c>
      <c r="I793" s="239"/>
      <c r="J793" s="240">
        <f t="shared" si="110"/>
        <v>0</v>
      </c>
      <c r="K793" s="236" t="s">
        <v>257</v>
      </c>
      <c r="L793" s="241"/>
      <c r="M793" s="242" t="s">
        <v>21</v>
      </c>
      <c r="N793" s="243" t="s">
        <v>43</v>
      </c>
      <c r="O793" s="42"/>
      <c r="P793" s="204">
        <f t="shared" si="111"/>
        <v>0</v>
      </c>
      <c r="Q793" s="204">
        <v>2.5000000000000001E-3</v>
      </c>
      <c r="R793" s="204">
        <f t="shared" si="112"/>
        <v>7.4999999999999997E-3</v>
      </c>
      <c r="S793" s="204">
        <v>0</v>
      </c>
      <c r="T793" s="205">
        <f t="shared" si="113"/>
        <v>0</v>
      </c>
      <c r="AR793" s="24" t="s">
        <v>408</v>
      </c>
      <c r="AT793" s="24" t="s">
        <v>304</v>
      </c>
      <c r="AU793" s="24" t="s">
        <v>94</v>
      </c>
      <c r="AY793" s="24" t="s">
        <v>250</v>
      </c>
      <c r="BE793" s="206">
        <f t="shared" si="114"/>
        <v>0</v>
      </c>
      <c r="BF793" s="206">
        <f t="shared" si="115"/>
        <v>0</v>
      </c>
      <c r="BG793" s="206">
        <f t="shared" si="116"/>
        <v>0</v>
      </c>
      <c r="BH793" s="206">
        <f t="shared" si="117"/>
        <v>0</v>
      </c>
      <c r="BI793" s="206">
        <f t="shared" si="118"/>
        <v>0</v>
      </c>
      <c r="BJ793" s="24" t="s">
        <v>94</v>
      </c>
      <c r="BK793" s="206">
        <f t="shared" si="119"/>
        <v>0</v>
      </c>
      <c r="BL793" s="24" t="s">
        <v>330</v>
      </c>
      <c r="BM793" s="24" t="s">
        <v>1858</v>
      </c>
    </row>
    <row r="794" spans="2:65" s="1" customFormat="1" ht="22.5" customHeight="1">
      <c r="B794" s="41"/>
      <c r="C794" s="195" t="s">
        <v>1859</v>
      </c>
      <c r="D794" s="195" t="s">
        <v>253</v>
      </c>
      <c r="E794" s="196" t="s">
        <v>1860</v>
      </c>
      <c r="F794" s="197" t="s">
        <v>1861</v>
      </c>
      <c r="G794" s="198" t="s">
        <v>301</v>
      </c>
      <c r="H794" s="199">
        <v>3</v>
      </c>
      <c r="I794" s="200"/>
      <c r="J794" s="201">
        <f t="shared" si="110"/>
        <v>0</v>
      </c>
      <c r="K794" s="197" t="s">
        <v>257</v>
      </c>
      <c r="L794" s="61"/>
      <c r="M794" s="202" t="s">
        <v>21</v>
      </c>
      <c r="N794" s="203" t="s">
        <v>43</v>
      </c>
      <c r="O794" s="42"/>
      <c r="P794" s="204">
        <f t="shared" si="111"/>
        <v>0</v>
      </c>
      <c r="Q794" s="204">
        <v>1.0000000000000001E-5</v>
      </c>
      <c r="R794" s="204">
        <f t="shared" si="112"/>
        <v>3.0000000000000004E-5</v>
      </c>
      <c r="S794" s="204">
        <v>0</v>
      </c>
      <c r="T794" s="205">
        <f t="shared" si="113"/>
        <v>0</v>
      </c>
      <c r="AR794" s="24" t="s">
        <v>330</v>
      </c>
      <c r="AT794" s="24" t="s">
        <v>253</v>
      </c>
      <c r="AU794" s="24" t="s">
        <v>94</v>
      </c>
      <c r="AY794" s="24" t="s">
        <v>250</v>
      </c>
      <c r="BE794" s="206">
        <f t="shared" si="114"/>
        <v>0</v>
      </c>
      <c r="BF794" s="206">
        <f t="shared" si="115"/>
        <v>0</v>
      </c>
      <c r="BG794" s="206">
        <f t="shared" si="116"/>
        <v>0</v>
      </c>
      <c r="BH794" s="206">
        <f t="shared" si="117"/>
        <v>0</v>
      </c>
      <c r="BI794" s="206">
        <f t="shared" si="118"/>
        <v>0</v>
      </c>
      <c r="BJ794" s="24" t="s">
        <v>94</v>
      </c>
      <c r="BK794" s="206">
        <f t="shared" si="119"/>
        <v>0</v>
      </c>
      <c r="BL794" s="24" t="s">
        <v>330</v>
      </c>
      <c r="BM794" s="24" t="s">
        <v>1862</v>
      </c>
    </row>
    <row r="795" spans="2:65" s="1" customFormat="1" ht="22.5" customHeight="1">
      <c r="B795" s="41"/>
      <c r="C795" s="234" t="s">
        <v>1863</v>
      </c>
      <c r="D795" s="234" t="s">
        <v>304</v>
      </c>
      <c r="E795" s="235" t="s">
        <v>1864</v>
      </c>
      <c r="F795" s="236" t="s">
        <v>1865</v>
      </c>
      <c r="G795" s="237" t="s">
        <v>301</v>
      </c>
      <c r="H795" s="238">
        <v>3</v>
      </c>
      <c r="I795" s="239"/>
      <c r="J795" s="240">
        <f t="shared" si="110"/>
        <v>0</v>
      </c>
      <c r="K795" s="236" t="s">
        <v>257</v>
      </c>
      <c r="L795" s="241"/>
      <c r="M795" s="242" t="s">
        <v>21</v>
      </c>
      <c r="N795" s="243" t="s">
        <v>43</v>
      </c>
      <c r="O795" s="42"/>
      <c r="P795" s="204">
        <f t="shared" si="111"/>
        <v>0</v>
      </c>
      <c r="Q795" s="204">
        <v>6.7000000000000002E-3</v>
      </c>
      <c r="R795" s="204">
        <f t="shared" si="112"/>
        <v>2.01E-2</v>
      </c>
      <c r="S795" s="204">
        <v>0</v>
      </c>
      <c r="T795" s="205">
        <f t="shared" si="113"/>
        <v>0</v>
      </c>
      <c r="AR795" s="24" t="s">
        <v>408</v>
      </c>
      <c r="AT795" s="24" t="s">
        <v>304</v>
      </c>
      <c r="AU795" s="24" t="s">
        <v>94</v>
      </c>
      <c r="AY795" s="24" t="s">
        <v>250</v>
      </c>
      <c r="BE795" s="206">
        <f t="shared" si="114"/>
        <v>0</v>
      </c>
      <c r="BF795" s="206">
        <f t="shared" si="115"/>
        <v>0</v>
      </c>
      <c r="BG795" s="206">
        <f t="shared" si="116"/>
        <v>0</v>
      </c>
      <c r="BH795" s="206">
        <f t="shared" si="117"/>
        <v>0</v>
      </c>
      <c r="BI795" s="206">
        <f t="shared" si="118"/>
        <v>0</v>
      </c>
      <c r="BJ795" s="24" t="s">
        <v>94</v>
      </c>
      <c r="BK795" s="206">
        <f t="shared" si="119"/>
        <v>0</v>
      </c>
      <c r="BL795" s="24" t="s">
        <v>330</v>
      </c>
      <c r="BM795" s="24" t="s">
        <v>1866</v>
      </c>
    </row>
    <row r="796" spans="2:65" s="1" customFormat="1" ht="22.5" customHeight="1">
      <c r="B796" s="41"/>
      <c r="C796" s="195" t="s">
        <v>1867</v>
      </c>
      <c r="D796" s="195" t="s">
        <v>253</v>
      </c>
      <c r="E796" s="196" t="s">
        <v>1868</v>
      </c>
      <c r="F796" s="197" t="s">
        <v>1869</v>
      </c>
      <c r="G796" s="198" t="s">
        <v>356</v>
      </c>
      <c r="H796" s="199">
        <v>70.400000000000006</v>
      </c>
      <c r="I796" s="200"/>
      <c r="J796" s="201">
        <f t="shared" si="110"/>
        <v>0</v>
      </c>
      <c r="K796" s="197" t="s">
        <v>257</v>
      </c>
      <c r="L796" s="61"/>
      <c r="M796" s="202" t="s">
        <v>21</v>
      </c>
      <c r="N796" s="203" t="s">
        <v>43</v>
      </c>
      <c r="O796" s="42"/>
      <c r="P796" s="204">
        <f t="shared" si="111"/>
        <v>0</v>
      </c>
      <c r="Q796" s="204">
        <v>4.8799999999999998E-3</v>
      </c>
      <c r="R796" s="204">
        <f t="shared" si="112"/>
        <v>0.34355200000000002</v>
      </c>
      <c r="S796" s="204">
        <v>0</v>
      </c>
      <c r="T796" s="205">
        <f t="shared" si="113"/>
        <v>0</v>
      </c>
      <c r="AR796" s="24" t="s">
        <v>330</v>
      </c>
      <c r="AT796" s="24" t="s">
        <v>253</v>
      </c>
      <c r="AU796" s="24" t="s">
        <v>94</v>
      </c>
      <c r="AY796" s="24" t="s">
        <v>250</v>
      </c>
      <c r="BE796" s="206">
        <f t="shared" si="114"/>
        <v>0</v>
      </c>
      <c r="BF796" s="206">
        <f t="shared" si="115"/>
        <v>0</v>
      </c>
      <c r="BG796" s="206">
        <f t="shared" si="116"/>
        <v>0</v>
      </c>
      <c r="BH796" s="206">
        <f t="shared" si="117"/>
        <v>0</v>
      </c>
      <c r="BI796" s="206">
        <f t="shared" si="118"/>
        <v>0</v>
      </c>
      <c r="BJ796" s="24" t="s">
        <v>94</v>
      </c>
      <c r="BK796" s="206">
        <f t="shared" si="119"/>
        <v>0</v>
      </c>
      <c r="BL796" s="24" t="s">
        <v>330</v>
      </c>
      <c r="BM796" s="24" t="s">
        <v>1870</v>
      </c>
    </row>
    <row r="797" spans="2:65" s="11" customFormat="1">
      <c r="B797" s="207"/>
      <c r="C797" s="208"/>
      <c r="D797" s="221" t="s">
        <v>260</v>
      </c>
      <c r="E797" s="231" t="s">
        <v>21</v>
      </c>
      <c r="F797" s="232" t="s">
        <v>1871</v>
      </c>
      <c r="G797" s="208"/>
      <c r="H797" s="233">
        <v>70.400000000000006</v>
      </c>
      <c r="I797" s="213"/>
      <c r="J797" s="208"/>
      <c r="K797" s="208"/>
      <c r="L797" s="214"/>
      <c r="M797" s="215"/>
      <c r="N797" s="216"/>
      <c r="O797" s="216"/>
      <c r="P797" s="216"/>
      <c r="Q797" s="216"/>
      <c r="R797" s="216"/>
      <c r="S797" s="216"/>
      <c r="T797" s="217"/>
      <c r="AT797" s="218" t="s">
        <v>260</v>
      </c>
      <c r="AU797" s="218" t="s">
        <v>94</v>
      </c>
      <c r="AV797" s="11" t="s">
        <v>94</v>
      </c>
      <c r="AW797" s="11" t="s">
        <v>35</v>
      </c>
      <c r="AX797" s="11" t="s">
        <v>79</v>
      </c>
      <c r="AY797" s="218" t="s">
        <v>250</v>
      </c>
    </row>
    <row r="798" spans="2:65" s="1" customFormat="1" ht="31.5" customHeight="1">
      <c r="B798" s="41"/>
      <c r="C798" s="195" t="s">
        <v>1872</v>
      </c>
      <c r="D798" s="195" t="s">
        <v>253</v>
      </c>
      <c r="E798" s="196" t="s">
        <v>1873</v>
      </c>
      <c r="F798" s="197" t="s">
        <v>1874</v>
      </c>
      <c r="G798" s="198" t="s">
        <v>301</v>
      </c>
      <c r="H798" s="199">
        <v>1</v>
      </c>
      <c r="I798" s="200"/>
      <c r="J798" s="201">
        <f>ROUND(I798*H798,2)</f>
        <v>0</v>
      </c>
      <c r="K798" s="197" t="s">
        <v>257</v>
      </c>
      <c r="L798" s="61"/>
      <c r="M798" s="202" t="s">
        <v>21</v>
      </c>
      <c r="N798" s="203" t="s">
        <v>43</v>
      </c>
      <c r="O798" s="42"/>
      <c r="P798" s="204">
        <f>O798*H798</f>
        <v>0</v>
      </c>
      <c r="Q798" s="204">
        <v>0</v>
      </c>
      <c r="R798" s="204">
        <f>Q798*H798</f>
        <v>0</v>
      </c>
      <c r="S798" s="204">
        <v>0</v>
      </c>
      <c r="T798" s="205">
        <f>S798*H798</f>
        <v>0</v>
      </c>
      <c r="AR798" s="24" t="s">
        <v>330</v>
      </c>
      <c r="AT798" s="24" t="s">
        <v>253</v>
      </c>
      <c r="AU798" s="24" t="s">
        <v>94</v>
      </c>
      <c r="AY798" s="24" t="s">
        <v>250</v>
      </c>
      <c r="BE798" s="206">
        <f>IF(N798="základní",J798,0)</f>
        <v>0</v>
      </c>
      <c r="BF798" s="206">
        <f>IF(N798="snížená",J798,0)</f>
        <v>0</v>
      </c>
      <c r="BG798" s="206">
        <f>IF(N798="zákl. přenesená",J798,0)</f>
        <v>0</v>
      </c>
      <c r="BH798" s="206">
        <f>IF(N798="sníž. přenesená",J798,0)</f>
        <v>0</v>
      </c>
      <c r="BI798" s="206">
        <f>IF(N798="nulová",J798,0)</f>
        <v>0</v>
      </c>
      <c r="BJ798" s="24" t="s">
        <v>94</v>
      </c>
      <c r="BK798" s="206">
        <f>ROUND(I798*H798,2)</f>
        <v>0</v>
      </c>
      <c r="BL798" s="24" t="s">
        <v>330</v>
      </c>
      <c r="BM798" s="24" t="s">
        <v>1875</v>
      </c>
    </row>
    <row r="799" spans="2:65" s="1" customFormat="1" ht="22.5" customHeight="1">
      <c r="B799" s="41"/>
      <c r="C799" s="234" t="s">
        <v>1876</v>
      </c>
      <c r="D799" s="234" t="s">
        <v>304</v>
      </c>
      <c r="E799" s="235" t="s">
        <v>1877</v>
      </c>
      <c r="F799" s="236" t="s">
        <v>1878</v>
      </c>
      <c r="G799" s="237" t="s">
        <v>301</v>
      </c>
      <c r="H799" s="238">
        <v>1</v>
      </c>
      <c r="I799" s="239"/>
      <c r="J799" s="240">
        <f>ROUND(I799*H799,2)</f>
        <v>0</v>
      </c>
      <c r="K799" s="236" t="s">
        <v>257</v>
      </c>
      <c r="L799" s="241"/>
      <c r="M799" s="242" t="s">
        <v>21</v>
      </c>
      <c r="N799" s="243" t="s">
        <v>43</v>
      </c>
      <c r="O799" s="42"/>
      <c r="P799" s="204">
        <f>O799*H799</f>
        <v>0</v>
      </c>
      <c r="Q799" s="204">
        <v>3.6999999999999998E-2</v>
      </c>
      <c r="R799" s="204">
        <f>Q799*H799</f>
        <v>3.6999999999999998E-2</v>
      </c>
      <c r="S799" s="204">
        <v>0</v>
      </c>
      <c r="T799" s="205">
        <f>S799*H799</f>
        <v>0</v>
      </c>
      <c r="AR799" s="24" t="s">
        <v>408</v>
      </c>
      <c r="AT799" s="24" t="s">
        <v>304</v>
      </c>
      <c r="AU799" s="24" t="s">
        <v>94</v>
      </c>
      <c r="AY799" s="24" t="s">
        <v>250</v>
      </c>
      <c r="BE799" s="206">
        <f>IF(N799="základní",J799,0)</f>
        <v>0</v>
      </c>
      <c r="BF799" s="206">
        <f>IF(N799="snížená",J799,0)</f>
        <v>0</v>
      </c>
      <c r="BG799" s="206">
        <f>IF(N799="zákl. přenesená",J799,0)</f>
        <v>0</v>
      </c>
      <c r="BH799" s="206">
        <f>IF(N799="sníž. přenesená",J799,0)</f>
        <v>0</v>
      </c>
      <c r="BI799" s="206">
        <f>IF(N799="nulová",J799,0)</f>
        <v>0</v>
      </c>
      <c r="BJ799" s="24" t="s">
        <v>94</v>
      </c>
      <c r="BK799" s="206">
        <f>ROUND(I799*H799,2)</f>
        <v>0</v>
      </c>
      <c r="BL799" s="24" t="s">
        <v>330</v>
      </c>
      <c r="BM799" s="24" t="s">
        <v>1879</v>
      </c>
    </row>
    <row r="800" spans="2:65" s="1" customFormat="1" ht="22.5" customHeight="1">
      <c r="B800" s="41"/>
      <c r="C800" s="195" t="s">
        <v>1880</v>
      </c>
      <c r="D800" s="195" t="s">
        <v>253</v>
      </c>
      <c r="E800" s="196" t="s">
        <v>1881</v>
      </c>
      <c r="F800" s="197" t="s">
        <v>1882</v>
      </c>
      <c r="G800" s="198" t="s">
        <v>647</v>
      </c>
      <c r="H800" s="255"/>
      <c r="I800" s="200"/>
      <c r="J800" s="201">
        <f>ROUND(I800*H800,2)</f>
        <v>0</v>
      </c>
      <c r="K800" s="197" t="s">
        <v>257</v>
      </c>
      <c r="L800" s="61"/>
      <c r="M800" s="202" t="s">
        <v>21</v>
      </c>
      <c r="N800" s="203" t="s">
        <v>43</v>
      </c>
      <c r="O800" s="42"/>
      <c r="P800" s="204">
        <f>O800*H800</f>
        <v>0</v>
      </c>
      <c r="Q800" s="204">
        <v>0</v>
      </c>
      <c r="R800" s="204">
        <f>Q800*H800</f>
        <v>0</v>
      </c>
      <c r="S800" s="204">
        <v>0</v>
      </c>
      <c r="T800" s="205">
        <f>S800*H800</f>
        <v>0</v>
      </c>
      <c r="AR800" s="24" t="s">
        <v>330</v>
      </c>
      <c r="AT800" s="24" t="s">
        <v>253</v>
      </c>
      <c r="AU800" s="24" t="s">
        <v>94</v>
      </c>
      <c r="AY800" s="24" t="s">
        <v>250</v>
      </c>
      <c r="BE800" s="206">
        <f>IF(N800="základní",J800,0)</f>
        <v>0</v>
      </c>
      <c r="BF800" s="206">
        <f>IF(N800="snížená",J800,0)</f>
        <v>0</v>
      </c>
      <c r="BG800" s="206">
        <f>IF(N800="zákl. přenesená",J800,0)</f>
        <v>0</v>
      </c>
      <c r="BH800" s="206">
        <f>IF(N800="sníž. přenesená",J800,0)</f>
        <v>0</v>
      </c>
      <c r="BI800" s="206">
        <f>IF(N800="nulová",J800,0)</f>
        <v>0</v>
      </c>
      <c r="BJ800" s="24" t="s">
        <v>94</v>
      </c>
      <c r="BK800" s="206">
        <f>ROUND(I800*H800,2)</f>
        <v>0</v>
      </c>
      <c r="BL800" s="24" t="s">
        <v>330</v>
      </c>
      <c r="BM800" s="24" t="s">
        <v>1883</v>
      </c>
    </row>
    <row r="801" spans="2:65" s="10" customFormat="1" ht="29.85" customHeight="1">
      <c r="B801" s="178"/>
      <c r="C801" s="179"/>
      <c r="D801" s="192" t="s">
        <v>70</v>
      </c>
      <c r="E801" s="193" t="s">
        <v>1884</v>
      </c>
      <c r="F801" s="193" t="s">
        <v>1885</v>
      </c>
      <c r="G801" s="179"/>
      <c r="H801" s="179"/>
      <c r="I801" s="182"/>
      <c r="J801" s="194">
        <f>BK801</f>
        <v>0</v>
      </c>
      <c r="K801" s="179"/>
      <c r="L801" s="184"/>
      <c r="M801" s="185"/>
      <c r="N801" s="186"/>
      <c r="O801" s="186"/>
      <c r="P801" s="187">
        <f>SUM(P802:P806)</f>
        <v>0</v>
      </c>
      <c r="Q801" s="186"/>
      <c r="R801" s="187">
        <f>SUM(R802:R806)</f>
        <v>0</v>
      </c>
      <c r="S801" s="186"/>
      <c r="T801" s="188">
        <f>SUM(T802:T806)</f>
        <v>1.1162399999999999E-2</v>
      </c>
      <c r="AR801" s="189" t="s">
        <v>94</v>
      </c>
      <c r="AT801" s="190" t="s">
        <v>70</v>
      </c>
      <c r="AU801" s="190" t="s">
        <v>79</v>
      </c>
      <c r="AY801" s="189" t="s">
        <v>250</v>
      </c>
      <c r="BK801" s="191">
        <f>SUM(BK802:BK806)</f>
        <v>0</v>
      </c>
    </row>
    <row r="802" spans="2:65" s="1" customFormat="1" ht="22.5" customHeight="1">
      <c r="B802" s="41"/>
      <c r="C802" s="195" t="s">
        <v>1886</v>
      </c>
      <c r="D802" s="195" t="s">
        <v>253</v>
      </c>
      <c r="E802" s="196" t="s">
        <v>1887</v>
      </c>
      <c r="F802" s="197" t="s">
        <v>1888</v>
      </c>
      <c r="G802" s="198" t="s">
        <v>301</v>
      </c>
      <c r="H802" s="199">
        <v>1</v>
      </c>
      <c r="I802" s="200"/>
      <c r="J802" s="201">
        <f>ROUND(I802*H802,2)</f>
        <v>0</v>
      </c>
      <c r="K802" s="197" t="s">
        <v>257</v>
      </c>
      <c r="L802" s="61"/>
      <c r="M802" s="202" t="s">
        <v>21</v>
      </c>
      <c r="N802" s="203" t="s">
        <v>43</v>
      </c>
      <c r="O802" s="42"/>
      <c r="P802" s="204">
        <f>O802*H802</f>
        <v>0</v>
      </c>
      <c r="Q802" s="204">
        <v>0</v>
      </c>
      <c r="R802" s="204">
        <f>Q802*H802</f>
        <v>0</v>
      </c>
      <c r="S802" s="204">
        <v>9.0600000000000003E-3</v>
      </c>
      <c r="T802" s="205">
        <f>S802*H802</f>
        <v>9.0600000000000003E-3</v>
      </c>
      <c r="AR802" s="24" t="s">
        <v>330</v>
      </c>
      <c r="AT802" s="24" t="s">
        <v>253</v>
      </c>
      <c r="AU802" s="24" t="s">
        <v>94</v>
      </c>
      <c r="AY802" s="24" t="s">
        <v>250</v>
      </c>
      <c r="BE802" s="206">
        <f>IF(N802="základní",J802,0)</f>
        <v>0</v>
      </c>
      <c r="BF802" s="206">
        <f>IF(N802="snížená",J802,0)</f>
        <v>0</v>
      </c>
      <c r="BG802" s="206">
        <f>IF(N802="zákl. přenesená",J802,0)</f>
        <v>0</v>
      </c>
      <c r="BH802" s="206">
        <f>IF(N802="sníž. přenesená",J802,0)</f>
        <v>0</v>
      </c>
      <c r="BI802" s="206">
        <f>IF(N802="nulová",J802,0)</f>
        <v>0</v>
      </c>
      <c r="BJ802" s="24" t="s">
        <v>94</v>
      </c>
      <c r="BK802" s="206">
        <f>ROUND(I802*H802,2)</f>
        <v>0</v>
      </c>
      <c r="BL802" s="24" t="s">
        <v>330</v>
      </c>
      <c r="BM802" s="24" t="s">
        <v>1889</v>
      </c>
    </row>
    <row r="803" spans="2:65" s="11" customFormat="1">
      <c r="B803" s="207"/>
      <c r="C803" s="208"/>
      <c r="D803" s="221" t="s">
        <v>260</v>
      </c>
      <c r="E803" s="231" t="s">
        <v>21</v>
      </c>
      <c r="F803" s="232" t="s">
        <v>1890</v>
      </c>
      <c r="G803" s="208"/>
      <c r="H803" s="233">
        <v>1</v>
      </c>
      <c r="I803" s="213"/>
      <c r="J803" s="208"/>
      <c r="K803" s="208"/>
      <c r="L803" s="214"/>
      <c r="M803" s="215"/>
      <c r="N803" s="216"/>
      <c r="O803" s="216"/>
      <c r="P803" s="216"/>
      <c r="Q803" s="216"/>
      <c r="R803" s="216"/>
      <c r="S803" s="216"/>
      <c r="T803" s="217"/>
      <c r="AT803" s="218" t="s">
        <v>260</v>
      </c>
      <c r="AU803" s="218" t="s">
        <v>94</v>
      </c>
      <c r="AV803" s="11" t="s">
        <v>94</v>
      </c>
      <c r="AW803" s="11" t="s">
        <v>35</v>
      </c>
      <c r="AX803" s="11" t="s">
        <v>79</v>
      </c>
      <c r="AY803" s="218" t="s">
        <v>250</v>
      </c>
    </row>
    <row r="804" spans="2:65" s="1" customFormat="1" ht="22.5" customHeight="1">
      <c r="B804" s="41"/>
      <c r="C804" s="195" t="s">
        <v>1891</v>
      </c>
      <c r="D804" s="195" t="s">
        <v>253</v>
      </c>
      <c r="E804" s="196" t="s">
        <v>1892</v>
      </c>
      <c r="F804" s="197" t="s">
        <v>1893</v>
      </c>
      <c r="G804" s="198" t="s">
        <v>271</v>
      </c>
      <c r="H804" s="199">
        <v>0.36</v>
      </c>
      <c r="I804" s="200"/>
      <c r="J804" s="201">
        <f>ROUND(I804*H804,2)</f>
        <v>0</v>
      </c>
      <c r="K804" s="197" t="s">
        <v>257</v>
      </c>
      <c r="L804" s="61"/>
      <c r="M804" s="202" t="s">
        <v>21</v>
      </c>
      <c r="N804" s="203" t="s">
        <v>43</v>
      </c>
      <c r="O804" s="42"/>
      <c r="P804" s="204">
        <f>O804*H804</f>
        <v>0</v>
      </c>
      <c r="Q804" s="204">
        <v>0</v>
      </c>
      <c r="R804" s="204">
        <f>Q804*H804</f>
        <v>0</v>
      </c>
      <c r="S804" s="204">
        <v>5.8399999999999997E-3</v>
      </c>
      <c r="T804" s="205">
        <f>S804*H804</f>
        <v>2.1023999999999999E-3</v>
      </c>
      <c r="AR804" s="24" t="s">
        <v>330</v>
      </c>
      <c r="AT804" s="24" t="s">
        <v>253</v>
      </c>
      <c r="AU804" s="24" t="s">
        <v>94</v>
      </c>
      <c r="AY804" s="24" t="s">
        <v>250</v>
      </c>
      <c r="BE804" s="206">
        <f>IF(N804="základní",J804,0)</f>
        <v>0</v>
      </c>
      <c r="BF804" s="206">
        <f>IF(N804="snížená",J804,0)</f>
        <v>0</v>
      </c>
      <c r="BG804" s="206">
        <f>IF(N804="zákl. přenesená",J804,0)</f>
        <v>0</v>
      </c>
      <c r="BH804" s="206">
        <f>IF(N804="sníž. přenesená",J804,0)</f>
        <v>0</v>
      </c>
      <c r="BI804" s="206">
        <f>IF(N804="nulová",J804,0)</f>
        <v>0</v>
      </c>
      <c r="BJ804" s="24" t="s">
        <v>94</v>
      </c>
      <c r="BK804" s="206">
        <f>ROUND(I804*H804,2)</f>
        <v>0</v>
      </c>
      <c r="BL804" s="24" t="s">
        <v>330</v>
      </c>
      <c r="BM804" s="24" t="s">
        <v>1894</v>
      </c>
    </row>
    <row r="805" spans="2:65" s="11" customFormat="1">
      <c r="B805" s="207"/>
      <c r="C805" s="208"/>
      <c r="D805" s="221" t="s">
        <v>260</v>
      </c>
      <c r="E805" s="231" t="s">
        <v>21</v>
      </c>
      <c r="F805" s="232" t="s">
        <v>1895</v>
      </c>
      <c r="G805" s="208"/>
      <c r="H805" s="233">
        <v>0.36</v>
      </c>
      <c r="I805" s="213"/>
      <c r="J805" s="208"/>
      <c r="K805" s="208"/>
      <c r="L805" s="214"/>
      <c r="M805" s="215"/>
      <c r="N805" s="216"/>
      <c r="O805" s="216"/>
      <c r="P805" s="216"/>
      <c r="Q805" s="216"/>
      <c r="R805" s="216"/>
      <c r="S805" s="216"/>
      <c r="T805" s="217"/>
      <c r="AT805" s="218" t="s">
        <v>260</v>
      </c>
      <c r="AU805" s="218" t="s">
        <v>94</v>
      </c>
      <c r="AV805" s="11" t="s">
        <v>94</v>
      </c>
      <c r="AW805" s="11" t="s">
        <v>35</v>
      </c>
      <c r="AX805" s="11" t="s">
        <v>79</v>
      </c>
      <c r="AY805" s="218" t="s">
        <v>250</v>
      </c>
    </row>
    <row r="806" spans="2:65" s="1" customFormat="1" ht="22.5" customHeight="1">
      <c r="B806" s="41"/>
      <c r="C806" s="195" t="s">
        <v>1896</v>
      </c>
      <c r="D806" s="195" t="s">
        <v>253</v>
      </c>
      <c r="E806" s="196" t="s">
        <v>1897</v>
      </c>
      <c r="F806" s="197" t="s">
        <v>1898</v>
      </c>
      <c r="G806" s="198" t="s">
        <v>647</v>
      </c>
      <c r="H806" s="255"/>
      <c r="I806" s="200"/>
      <c r="J806" s="201">
        <f>ROUND(I806*H806,2)</f>
        <v>0</v>
      </c>
      <c r="K806" s="197" t="s">
        <v>257</v>
      </c>
      <c r="L806" s="61"/>
      <c r="M806" s="202" t="s">
        <v>21</v>
      </c>
      <c r="N806" s="203" t="s">
        <v>43</v>
      </c>
      <c r="O806" s="42"/>
      <c r="P806" s="204">
        <f>O806*H806</f>
        <v>0</v>
      </c>
      <c r="Q806" s="204">
        <v>0</v>
      </c>
      <c r="R806" s="204">
        <f>Q806*H806</f>
        <v>0</v>
      </c>
      <c r="S806" s="204">
        <v>0</v>
      </c>
      <c r="T806" s="205">
        <f>S806*H806</f>
        <v>0</v>
      </c>
      <c r="AR806" s="24" t="s">
        <v>330</v>
      </c>
      <c r="AT806" s="24" t="s">
        <v>253</v>
      </c>
      <c r="AU806" s="24" t="s">
        <v>94</v>
      </c>
      <c r="AY806" s="24" t="s">
        <v>250</v>
      </c>
      <c r="BE806" s="206">
        <f>IF(N806="základní",J806,0)</f>
        <v>0</v>
      </c>
      <c r="BF806" s="206">
        <f>IF(N806="snížená",J806,0)</f>
        <v>0</v>
      </c>
      <c r="BG806" s="206">
        <f>IF(N806="zákl. přenesená",J806,0)</f>
        <v>0</v>
      </c>
      <c r="BH806" s="206">
        <f>IF(N806="sníž. přenesená",J806,0)</f>
        <v>0</v>
      </c>
      <c r="BI806" s="206">
        <f>IF(N806="nulová",J806,0)</f>
        <v>0</v>
      </c>
      <c r="BJ806" s="24" t="s">
        <v>94</v>
      </c>
      <c r="BK806" s="206">
        <f>ROUND(I806*H806,2)</f>
        <v>0</v>
      </c>
      <c r="BL806" s="24" t="s">
        <v>330</v>
      </c>
      <c r="BM806" s="24" t="s">
        <v>1899</v>
      </c>
    </row>
    <row r="807" spans="2:65" s="10" customFormat="1" ht="29.85" customHeight="1">
      <c r="B807" s="178"/>
      <c r="C807" s="179"/>
      <c r="D807" s="192" t="s">
        <v>70</v>
      </c>
      <c r="E807" s="193" t="s">
        <v>1900</v>
      </c>
      <c r="F807" s="193" t="s">
        <v>1901</v>
      </c>
      <c r="G807" s="179"/>
      <c r="H807" s="179"/>
      <c r="I807" s="182"/>
      <c r="J807" s="194">
        <f>BK807</f>
        <v>0</v>
      </c>
      <c r="K807" s="179"/>
      <c r="L807" s="184"/>
      <c r="M807" s="185"/>
      <c r="N807" s="186"/>
      <c r="O807" s="186"/>
      <c r="P807" s="187">
        <f>SUM(P808:P854)</f>
        <v>0</v>
      </c>
      <c r="Q807" s="186"/>
      <c r="R807" s="187">
        <f>SUM(R808:R854)</f>
        <v>1.5285293599999998</v>
      </c>
      <c r="S807" s="186"/>
      <c r="T807" s="188">
        <f>SUM(T808:T854)</f>
        <v>7.8565726800000002</v>
      </c>
      <c r="AR807" s="189" t="s">
        <v>94</v>
      </c>
      <c r="AT807" s="190" t="s">
        <v>70</v>
      </c>
      <c r="AU807" s="190" t="s">
        <v>79</v>
      </c>
      <c r="AY807" s="189" t="s">
        <v>250</v>
      </c>
      <c r="BK807" s="191">
        <f>SUM(BK808:BK854)</f>
        <v>0</v>
      </c>
    </row>
    <row r="808" spans="2:65" s="1" customFormat="1" ht="31.5" customHeight="1">
      <c r="B808" s="41"/>
      <c r="C808" s="195" t="s">
        <v>1902</v>
      </c>
      <c r="D808" s="195" t="s">
        <v>253</v>
      </c>
      <c r="E808" s="196" t="s">
        <v>1903</v>
      </c>
      <c r="F808" s="197" t="s">
        <v>1904</v>
      </c>
      <c r="G808" s="198" t="s">
        <v>271</v>
      </c>
      <c r="H808" s="199">
        <v>104.036</v>
      </c>
      <c r="I808" s="200"/>
      <c r="J808" s="201">
        <f>ROUND(I808*H808,2)</f>
        <v>0</v>
      </c>
      <c r="K808" s="197" t="s">
        <v>257</v>
      </c>
      <c r="L808" s="61"/>
      <c r="M808" s="202" t="s">
        <v>21</v>
      </c>
      <c r="N808" s="203" t="s">
        <v>43</v>
      </c>
      <c r="O808" s="42"/>
      <c r="P808" s="204">
        <f>O808*H808</f>
        <v>0</v>
      </c>
      <c r="Q808" s="204">
        <v>0</v>
      </c>
      <c r="R808" s="204">
        <f>Q808*H808</f>
        <v>0</v>
      </c>
      <c r="S808" s="204">
        <v>0</v>
      </c>
      <c r="T808" s="205">
        <f>S808*H808</f>
        <v>0</v>
      </c>
      <c r="AR808" s="24" t="s">
        <v>330</v>
      </c>
      <c r="AT808" s="24" t="s">
        <v>253</v>
      </c>
      <c r="AU808" s="24" t="s">
        <v>94</v>
      </c>
      <c r="AY808" s="24" t="s">
        <v>250</v>
      </c>
      <c r="BE808" s="206">
        <f>IF(N808="základní",J808,0)</f>
        <v>0</v>
      </c>
      <c r="BF808" s="206">
        <f>IF(N808="snížená",J808,0)</f>
        <v>0</v>
      </c>
      <c r="BG808" s="206">
        <f>IF(N808="zákl. přenesená",J808,0)</f>
        <v>0</v>
      </c>
      <c r="BH808" s="206">
        <f>IF(N808="sníž. přenesená",J808,0)</f>
        <v>0</v>
      </c>
      <c r="BI808" s="206">
        <f>IF(N808="nulová",J808,0)</f>
        <v>0</v>
      </c>
      <c r="BJ808" s="24" t="s">
        <v>94</v>
      </c>
      <c r="BK808" s="206">
        <f>ROUND(I808*H808,2)</f>
        <v>0</v>
      </c>
      <c r="BL808" s="24" t="s">
        <v>330</v>
      </c>
      <c r="BM808" s="24" t="s">
        <v>1905</v>
      </c>
    </row>
    <row r="809" spans="2:65" s="13" customFormat="1">
      <c r="B809" s="244"/>
      <c r="C809" s="245"/>
      <c r="D809" s="209" t="s">
        <v>260</v>
      </c>
      <c r="E809" s="246" t="s">
        <v>21</v>
      </c>
      <c r="F809" s="247" t="s">
        <v>1906</v>
      </c>
      <c r="G809" s="245"/>
      <c r="H809" s="248" t="s">
        <v>21</v>
      </c>
      <c r="I809" s="249"/>
      <c r="J809" s="245"/>
      <c r="K809" s="245"/>
      <c r="L809" s="250"/>
      <c r="M809" s="251"/>
      <c r="N809" s="252"/>
      <c r="O809" s="252"/>
      <c r="P809" s="252"/>
      <c r="Q809" s="252"/>
      <c r="R809" s="252"/>
      <c r="S809" s="252"/>
      <c r="T809" s="253"/>
      <c r="AT809" s="254" t="s">
        <v>260</v>
      </c>
      <c r="AU809" s="254" t="s">
        <v>94</v>
      </c>
      <c r="AV809" s="13" t="s">
        <v>79</v>
      </c>
      <c r="AW809" s="13" t="s">
        <v>35</v>
      </c>
      <c r="AX809" s="13" t="s">
        <v>71</v>
      </c>
      <c r="AY809" s="254" t="s">
        <v>250</v>
      </c>
    </row>
    <row r="810" spans="2:65" s="11" customFormat="1">
      <c r="B810" s="207"/>
      <c r="C810" s="208"/>
      <c r="D810" s="209" t="s">
        <v>260</v>
      </c>
      <c r="E810" s="210" t="s">
        <v>21</v>
      </c>
      <c r="F810" s="211" t="s">
        <v>1907</v>
      </c>
      <c r="G810" s="208"/>
      <c r="H810" s="212">
        <v>90.715999999999994</v>
      </c>
      <c r="I810" s="213"/>
      <c r="J810" s="208"/>
      <c r="K810" s="208"/>
      <c r="L810" s="214"/>
      <c r="M810" s="215"/>
      <c r="N810" s="216"/>
      <c r="O810" s="216"/>
      <c r="P810" s="216"/>
      <c r="Q810" s="216"/>
      <c r="R810" s="216"/>
      <c r="S810" s="216"/>
      <c r="T810" s="217"/>
      <c r="AT810" s="218" t="s">
        <v>260</v>
      </c>
      <c r="AU810" s="218" t="s">
        <v>94</v>
      </c>
      <c r="AV810" s="11" t="s">
        <v>94</v>
      </c>
      <c r="AW810" s="11" t="s">
        <v>35</v>
      </c>
      <c r="AX810" s="11" t="s">
        <v>71</v>
      </c>
      <c r="AY810" s="218" t="s">
        <v>250</v>
      </c>
    </row>
    <row r="811" spans="2:65" s="11" customFormat="1">
      <c r="B811" s="207"/>
      <c r="C811" s="208"/>
      <c r="D811" s="209" t="s">
        <v>260</v>
      </c>
      <c r="E811" s="210" t="s">
        <v>21</v>
      </c>
      <c r="F811" s="211" t="s">
        <v>1908</v>
      </c>
      <c r="G811" s="208"/>
      <c r="H811" s="212">
        <v>12.96</v>
      </c>
      <c r="I811" s="213"/>
      <c r="J811" s="208"/>
      <c r="K811" s="208"/>
      <c r="L811" s="214"/>
      <c r="M811" s="215"/>
      <c r="N811" s="216"/>
      <c r="O811" s="216"/>
      <c r="P811" s="216"/>
      <c r="Q811" s="216"/>
      <c r="R811" s="216"/>
      <c r="S811" s="216"/>
      <c r="T811" s="217"/>
      <c r="AT811" s="218" t="s">
        <v>260</v>
      </c>
      <c r="AU811" s="218" t="s">
        <v>94</v>
      </c>
      <c r="AV811" s="11" t="s">
        <v>94</v>
      </c>
      <c r="AW811" s="11" t="s">
        <v>35</v>
      </c>
      <c r="AX811" s="11" t="s">
        <v>71</v>
      </c>
      <c r="AY811" s="218" t="s">
        <v>250</v>
      </c>
    </row>
    <row r="812" spans="2:65" s="11" customFormat="1">
      <c r="B812" s="207"/>
      <c r="C812" s="208"/>
      <c r="D812" s="209" t="s">
        <v>260</v>
      </c>
      <c r="E812" s="210" t="s">
        <v>21</v>
      </c>
      <c r="F812" s="211" t="s">
        <v>1909</v>
      </c>
      <c r="G812" s="208"/>
      <c r="H812" s="212">
        <v>0.36</v>
      </c>
      <c r="I812" s="213"/>
      <c r="J812" s="208"/>
      <c r="K812" s="208"/>
      <c r="L812" s="214"/>
      <c r="M812" s="215"/>
      <c r="N812" s="216"/>
      <c r="O812" s="216"/>
      <c r="P812" s="216"/>
      <c r="Q812" s="216"/>
      <c r="R812" s="216"/>
      <c r="S812" s="216"/>
      <c r="T812" s="217"/>
      <c r="AT812" s="218" t="s">
        <v>260</v>
      </c>
      <c r="AU812" s="218" t="s">
        <v>94</v>
      </c>
      <c r="AV812" s="11" t="s">
        <v>94</v>
      </c>
      <c r="AW812" s="11" t="s">
        <v>35</v>
      </c>
      <c r="AX812" s="11" t="s">
        <v>71</v>
      </c>
      <c r="AY812" s="218" t="s">
        <v>250</v>
      </c>
    </row>
    <row r="813" spans="2:65" s="12" customFormat="1">
      <c r="B813" s="219"/>
      <c r="C813" s="220"/>
      <c r="D813" s="221" t="s">
        <v>260</v>
      </c>
      <c r="E813" s="222" t="s">
        <v>118</v>
      </c>
      <c r="F813" s="223" t="s">
        <v>263</v>
      </c>
      <c r="G813" s="220"/>
      <c r="H813" s="224">
        <v>104.036</v>
      </c>
      <c r="I813" s="225"/>
      <c r="J813" s="220"/>
      <c r="K813" s="220"/>
      <c r="L813" s="226"/>
      <c r="M813" s="227"/>
      <c r="N813" s="228"/>
      <c r="O813" s="228"/>
      <c r="P813" s="228"/>
      <c r="Q813" s="228"/>
      <c r="R813" s="228"/>
      <c r="S813" s="228"/>
      <c r="T813" s="229"/>
      <c r="AT813" s="230" t="s">
        <v>260</v>
      </c>
      <c r="AU813" s="230" t="s">
        <v>94</v>
      </c>
      <c r="AV813" s="12" t="s">
        <v>251</v>
      </c>
      <c r="AW813" s="12" t="s">
        <v>35</v>
      </c>
      <c r="AX813" s="12" t="s">
        <v>79</v>
      </c>
      <c r="AY813" s="230" t="s">
        <v>250</v>
      </c>
    </row>
    <row r="814" spans="2:65" s="1" customFormat="1" ht="22.5" customHeight="1">
      <c r="B814" s="41"/>
      <c r="C814" s="234" t="s">
        <v>1910</v>
      </c>
      <c r="D814" s="234" t="s">
        <v>304</v>
      </c>
      <c r="E814" s="235" t="s">
        <v>1911</v>
      </c>
      <c r="F814" s="236" t="s">
        <v>1912</v>
      </c>
      <c r="G814" s="237" t="s">
        <v>301</v>
      </c>
      <c r="H814" s="238">
        <v>832.28800000000001</v>
      </c>
      <c r="I814" s="239"/>
      <c r="J814" s="240">
        <f>ROUND(I814*H814,2)</f>
        <v>0</v>
      </c>
      <c r="K814" s="236" t="s">
        <v>257</v>
      </c>
      <c r="L814" s="241"/>
      <c r="M814" s="242" t="s">
        <v>21</v>
      </c>
      <c r="N814" s="243" t="s">
        <v>43</v>
      </c>
      <c r="O814" s="42"/>
      <c r="P814" s="204">
        <f>O814*H814</f>
        <v>0</v>
      </c>
      <c r="Q814" s="204">
        <v>1.6999999999999999E-3</v>
      </c>
      <c r="R814" s="204">
        <f>Q814*H814</f>
        <v>1.4148896</v>
      </c>
      <c r="S814" s="204">
        <v>0</v>
      </c>
      <c r="T814" s="205">
        <f>S814*H814</f>
        <v>0</v>
      </c>
      <c r="AR814" s="24" t="s">
        <v>408</v>
      </c>
      <c r="AT814" s="24" t="s">
        <v>304</v>
      </c>
      <c r="AU814" s="24" t="s">
        <v>94</v>
      </c>
      <c r="AY814" s="24" t="s">
        <v>250</v>
      </c>
      <c r="BE814" s="206">
        <f>IF(N814="základní",J814,0)</f>
        <v>0</v>
      </c>
      <c r="BF814" s="206">
        <f>IF(N814="snížená",J814,0)</f>
        <v>0</v>
      </c>
      <c r="BG814" s="206">
        <f>IF(N814="zákl. přenesená",J814,0)</f>
        <v>0</v>
      </c>
      <c r="BH814" s="206">
        <f>IF(N814="sníž. přenesená",J814,0)</f>
        <v>0</v>
      </c>
      <c r="BI814" s="206">
        <f>IF(N814="nulová",J814,0)</f>
        <v>0</v>
      </c>
      <c r="BJ814" s="24" t="s">
        <v>94</v>
      </c>
      <c r="BK814" s="206">
        <f>ROUND(I814*H814,2)</f>
        <v>0</v>
      </c>
      <c r="BL814" s="24" t="s">
        <v>330</v>
      </c>
      <c r="BM814" s="24" t="s">
        <v>1913</v>
      </c>
    </row>
    <row r="815" spans="2:65" s="11" customFormat="1">
      <c r="B815" s="207"/>
      <c r="C815" s="208"/>
      <c r="D815" s="221" t="s">
        <v>260</v>
      </c>
      <c r="E815" s="231" t="s">
        <v>21</v>
      </c>
      <c r="F815" s="232" t="s">
        <v>1914</v>
      </c>
      <c r="G815" s="208"/>
      <c r="H815" s="233">
        <v>832.28800000000001</v>
      </c>
      <c r="I815" s="213"/>
      <c r="J815" s="208"/>
      <c r="K815" s="208"/>
      <c r="L815" s="214"/>
      <c r="M815" s="215"/>
      <c r="N815" s="216"/>
      <c r="O815" s="216"/>
      <c r="P815" s="216"/>
      <c r="Q815" s="216"/>
      <c r="R815" s="216"/>
      <c r="S815" s="216"/>
      <c r="T815" s="217"/>
      <c r="AT815" s="218" t="s">
        <v>260</v>
      </c>
      <c r="AU815" s="218" t="s">
        <v>94</v>
      </c>
      <c r="AV815" s="11" t="s">
        <v>94</v>
      </c>
      <c r="AW815" s="11" t="s">
        <v>35</v>
      </c>
      <c r="AX815" s="11" t="s">
        <v>79</v>
      </c>
      <c r="AY815" s="218" t="s">
        <v>250</v>
      </c>
    </row>
    <row r="816" spans="2:65" s="1" customFormat="1" ht="31.5" customHeight="1">
      <c r="B816" s="41"/>
      <c r="C816" s="195" t="s">
        <v>1915</v>
      </c>
      <c r="D816" s="195" t="s">
        <v>253</v>
      </c>
      <c r="E816" s="196" t="s">
        <v>1916</v>
      </c>
      <c r="F816" s="197" t="s">
        <v>1917</v>
      </c>
      <c r="G816" s="198" t="s">
        <v>301</v>
      </c>
      <c r="H816" s="199">
        <v>1</v>
      </c>
      <c r="I816" s="200"/>
      <c r="J816" s="201">
        <f>ROUND(I816*H816,2)</f>
        <v>0</v>
      </c>
      <c r="K816" s="197" t="s">
        <v>257</v>
      </c>
      <c r="L816" s="61"/>
      <c r="M816" s="202" t="s">
        <v>21</v>
      </c>
      <c r="N816" s="203" t="s">
        <v>43</v>
      </c>
      <c r="O816" s="42"/>
      <c r="P816" s="204">
        <f>O816*H816</f>
        <v>0</v>
      </c>
      <c r="Q816" s="204">
        <v>0</v>
      </c>
      <c r="R816" s="204">
        <f>Q816*H816</f>
        <v>0</v>
      </c>
      <c r="S816" s="204">
        <v>0</v>
      </c>
      <c r="T816" s="205">
        <f>S816*H816</f>
        <v>0</v>
      </c>
      <c r="AR816" s="24" t="s">
        <v>330</v>
      </c>
      <c r="AT816" s="24" t="s">
        <v>253</v>
      </c>
      <c r="AU816" s="24" t="s">
        <v>94</v>
      </c>
      <c r="AY816" s="24" t="s">
        <v>250</v>
      </c>
      <c r="BE816" s="206">
        <f>IF(N816="základní",J816,0)</f>
        <v>0</v>
      </c>
      <c r="BF816" s="206">
        <f>IF(N816="snížená",J816,0)</f>
        <v>0</v>
      </c>
      <c r="BG816" s="206">
        <f>IF(N816="zákl. přenesená",J816,0)</f>
        <v>0</v>
      </c>
      <c r="BH816" s="206">
        <f>IF(N816="sníž. přenesená",J816,0)</f>
        <v>0</v>
      </c>
      <c r="BI816" s="206">
        <f>IF(N816="nulová",J816,0)</f>
        <v>0</v>
      </c>
      <c r="BJ816" s="24" t="s">
        <v>94</v>
      </c>
      <c r="BK816" s="206">
        <f>ROUND(I816*H816,2)</f>
        <v>0</v>
      </c>
      <c r="BL816" s="24" t="s">
        <v>330</v>
      </c>
      <c r="BM816" s="24" t="s">
        <v>1918</v>
      </c>
    </row>
    <row r="817" spans="2:65" s="11" customFormat="1">
      <c r="B817" s="207"/>
      <c r="C817" s="208"/>
      <c r="D817" s="221" t="s">
        <v>260</v>
      </c>
      <c r="E817" s="231" t="s">
        <v>21</v>
      </c>
      <c r="F817" s="232" t="s">
        <v>1919</v>
      </c>
      <c r="G817" s="208"/>
      <c r="H817" s="233">
        <v>1</v>
      </c>
      <c r="I817" s="213"/>
      <c r="J817" s="208"/>
      <c r="K817" s="208"/>
      <c r="L817" s="214"/>
      <c r="M817" s="215"/>
      <c r="N817" s="216"/>
      <c r="O817" s="216"/>
      <c r="P817" s="216"/>
      <c r="Q817" s="216"/>
      <c r="R817" s="216"/>
      <c r="S817" s="216"/>
      <c r="T817" s="217"/>
      <c r="AT817" s="218" t="s">
        <v>260</v>
      </c>
      <c r="AU817" s="218" t="s">
        <v>94</v>
      </c>
      <c r="AV817" s="11" t="s">
        <v>94</v>
      </c>
      <c r="AW817" s="11" t="s">
        <v>35</v>
      </c>
      <c r="AX817" s="11" t="s">
        <v>79</v>
      </c>
      <c r="AY817" s="218" t="s">
        <v>250</v>
      </c>
    </row>
    <row r="818" spans="2:65" s="1" customFormat="1" ht="22.5" customHeight="1">
      <c r="B818" s="41"/>
      <c r="C818" s="195" t="s">
        <v>1920</v>
      </c>
      <c r="D818" s="195" t="s">
        <v>253</v>
      </c>
      <c r="E818" s="196" t="s">
        <v>1921</v>
      </c>
      <c r="F818" s="197" t="s">
        <v>1922</v>
      </c>
      <c r="G818" s="198" t="s">
        <v>356</v>
      </c>
      <c r="H818" s="199">
        <v>52.8</v>
      </c>
      <c r="I818" s="200"/>
      <c r="J818" s="201">
        <f>ROUND(I818*H818,2)</f>
        <v>0</v>
      </c>
      <c r="K818" s="197" t="s">
        <v>257</v>
      </c>
      <c r="L818" s="61"/>
      <c r="M818" s="202" t="s">
        <v>21</v>
      </c>
      <c r="N818" s="203" t="s">
        <v>43</v>
      </c>
      <c r="O818" s="42"/>
      <c r="P818" s="204">
        <f>O818*H818</f>
        <v>0</v>
      </c>
      <c r="Q818" s="204">
        <v>0</v>
      </c>
      <c r="R818" s="204">
        <f>Q818*H818</f>
        <v>0</v>
      </c>
      <c r="S818" s="204">
        <v>0</v>
      </c>
      <c r="T818" s="205">
        <f>S818*H818</f>
        <v>0</v>
      </c>
      <c r="AR818" s="24" t="s">
        <v>330</v>
      </c>
      <c r="AT818" s="24" t="s">
        <v>253</v>
      </c>
      <c r="AU818" s="24" t="s">
        <v>94</v>
      </c>
      <c r="AY818" s="24" t="s">
        <v>250</v>
      </c>
      <c r="BE818" s="206">
        <f>IF(N818="základní",J818,0)</f>
        <v>0</v>
      </c>
      <c r="BF818" s="206">
        <f>IF(N818="snížená",J818,0)</f>
        <v>0</v>
      </c>
      <c r="BG818" s="206">
        <f>IF(N818="zákl. přenesená",J818,0)</f>
        <v>0</v>
      </c>
      <c r="BH818" s="206">
        <f>IF(N818="sníž. přenesená",J818,0)</f>
        <v>0</v>
      </c>
      <c r="BI818" s="206">
        <f>IF(N818="nulová",J818,0)</f>
        <v>0</v>
      </c>
      <c r="BJ818" s="24" t="s">
        <v>94</v>
      </c>
      <c r="BK818" s="206">
        <f>ROUND(I818*H818,2)</f>
        <v>0</v>
      </c>
      <c r="BL818" s="24" t="s">
        <v>330</v>
      </c>
      <c r="BM818" s="24" t="s">
        <v>1923</v>
      </c>
    </row>
    <row r="819" spans="2:65" s="11" customFormat="1">
      <c r="B819" s="207"/>
      <c r="C819" s="208"/>
      <c r="D819" s="221" t="s">
        <v>260</v>
      </c>
      <c r="E819" s="231" t="s">
        <v>21</v>
      </c>
      <c r="F819" s="232" t="s">
        <v>1924</v>
      </c>
      <c r="G819" s="208"/>
      <c r="H819" s="233">
        <v>52.8</v>
      </c>
      <c r="I819" s="213"/>
      <c r="J819" s="208"/>
      <c r="K819" s="208"/>
      <c r="L819" s="214"/>
      <c r="M819" s="215"/>
      <c r="N819" s="216"/>
      <c r="O819" s="216"/>
      <c r="P819" s="216"/>
      <c r="Q819" s="216"/>
      <c r="R819" s="216"/>
      <c r="S819" s="216"/>
      <c r="T819" s="217"/>
      <c r="AT819" s="218" t="s">
        <v>260</v>
      </c>
      <c r="AU819" s="218" t="s">
        <v>94</v>
      </c>
      <c r="AV819" s="11" t="s">
        <v>94</v>
      </c>
      <c r="AW819" s="11" t="s">
        <v>35</v>
      </c>
      <c r="AX819" s="11" t="s">
        <v>79</v>
      </c>
      <c r="AY819" s="218" t="s">
        <v>250</v>
      </c>
    </row>
    <row r="820" spans="2:65" s="1" customFormat="1" ht="22.5" customHeight="1">
      <c r="B820" s="41"/>
      <c r="C820" s="195" t="s">
        <v>1925</v>
      </c>
      <c r="D820" s="195" t="s">
        <v>253</v>
      </c>
      <c r="E820" s="196" t="s">
        <v>1926</v>
      </c>
      <c r="F820" s="197" t="s">
        <v>1927</v>
      </c>
      <c r="G820" s="198" t="s">
        <v>356</v>
      </c>
      <c r="H820" s="199">
        <v>55.906999999999996</v>
      </c>
      <c r="I820" s="200"/>
      <c r="J820" s="201">
        <f>ROUND(I820*H820,2)</f>
        <v>0</v>
      </c>
      <c r="K820" s="197" t="s">
        <v>257</v>
      </c>
      <c r="L820" s="61"/>
      <c r="M820" s="202" t="s">
        <v>21</v>
      </c>
      <c r="N820" s="203" t="s">
        <v>43</v>
      </c>
      <c r="O820" s="42"/>
      <c r="P820" s="204">
        <f>O820*H820</f>
        <v>0</v>
      </c>
      <c r="Q820" s="204">
        <v>0</v>
      </c>
      <c r="R820" s="204">
        <f>Q820*H820</f>
        <v>0</v>
      </c>
      <c r="S820" s="204">
        <v>0</v>
      </c>
      <c r="T820" s="205">
        <f>S820*H820</f>
        <v>0</v>
      </c>
      <c r="AR820" s="24" t="s">
        <v>330</v>
      </c>
      <c r="AT820" s="24" t="s">
        <v>253</v>
      </c>
      <c r="AU820" s="24" t="s">
        <v>94</v>
      </c>
      <c r="AY820" s="24" t="s">
        <v>250</v>
      </c>
      <c r="BE820" s="206">
        <f>IF(N820="základní",J820,0)</f>
        <v>0</v>
      </c>
      <c r="BF820" s="206">
        <f>IF(N820="snížená",J820,0)</f>
        <v>0</v>
      </c>
      <c r="BG820" s="206">
        <f>IF(N820="zákl. přenesená",J820,0)</f>
        <v>0</v>
      </c>
      <c r="BH820" s="206">
        <f>IF(N820="sníž. přenesená",J820,0)</f>
        <v>0</v>
      </c>
      <c r="BI820" s="206">
        <f>IF(N820="nulová",J820,0)</f>
        <v>0</v>
      </c>
      <c r="BJ820" s="24" t="s">
        <v>94</v>
      </c>
      <c r="BK820" s="206">
        <f>ROUND(I820*H820,2)</f>
        <v>0</v>
      </c>
      <c r="BL820" s="24" t="s">
        <v>330</v>
      </c>
      <c r="BM820" s="24" t="s">
        <v>1928</v>
      </c>
    </row>
    <row r="821" spans="2:65" s="11" customFormat="1">
      <c r="B821" s="207"/>
      <c r="C821" s="208"/>
      <c r="D821" s="209" t="s">
        <v>260</v>
      </c>
      <c r="E821" s="210" t="s">
        <v>21</v>
      </c>
      <c r="F821" s="211" t="s">
        <v>1929</v>
      </c>
      <c r="G821" s="208"/>
      <c r="H821" s="212">
        <v>52.8</v>
      </c>
      <c r="I821" s="213"/>
      <c r="J821" s="208"/>
      <c r="K821" s="208"/>
      <c r="L821" s="214"/>
      <c r="M821" s="215"/>
      <c r="N821" s="216"/>
      <c r="O821" s="216"/>
      <c r="P821" s="216"/>
      <c r="Q821" s="216"/>
      <c r="R821" s="216"/>
      <c r="S821" s="216"/>
      <c r="T821" s="217"/>
      <c r="AT821" s="218" t="s">
        <v>260</v>
      </c>
      <c r="AU821" s="218" t="s">
        <v>94</v>
      </c>
      <c r="AV821" s="11" t="s">
        <v>94</v>
      </c>
      <c r="AW821" s="11" t="s">
        <v>35</v>
      </c>
      <c r="AX821" s="11" t="s">
        <v>71</v>
      </c>
      <c r="AY821" s="218" t="s">
        <v>250</v>
      </c>
    </row>
    <row r="822" spans="2:65" s="11" customFormat="1">
      <c r="B822" s="207"/>
      <c r="C822" s="208"/>
      <c r="D822" s="209" t="s">
        <v>260</v>
      </c>
      <c r="E822" s="210" t="s">
        <v>21</v>
      </c>
      <c r="F822" s="211" t="s">
        <v>1930</v>
      </c>
      <c r="G822" s="208"/>
      <c r="H822" s="212">
        <v>2.4</v>
      </c>
      <c r="I822" s="213"/>
      <c r="J822" s="208"/>
      <c r="K822" s="208"/>
      <c r="L822" s="214"/>
      <c r="M822" s="215"/>
      <c r="N822" s="216"/>
      <c r="O822" s="216"/>
      <c r="P822" s="216"/>
      <c r="Q822" s="216"/>
      <c r="R822" s="216"/>
      <c r="S822" s="216"/>
      <c r="T822" s="217"/>
      <c r="AT822" s="218" t="s">
        <v>260</v>
      </c>
      <c r="AU822" s="218" t="s">
        <v>94</v>
      </c>
      <c r="AV822" s="11" t="s">
        <v>94</v>
      </c>
      <c r="AW822" s="11" t="s">
        <v>35</v>
      </c>
      <c r="AX822" s="11" t="s">
        <v>71</v>
      </c>
      <c r="AY822" s="218" t="s">
        <v>250</v>
      </c>
    </row>
    <row r="823" spans="2:65" s="11" customFormat="1">
      <c r="B823" s="207"/>
      <c r="C823" s="208"/>
      <c r="D823" s="209" t="s">
        <v>260</v>
      </c>
      <c r="E823" s="210" t="s">
        <v>21</v>
      </c>
      <c r="F823" s="211" t="s">
        <v>1931</v>
      </c>
      <c r="G823" s="208"/>
      <c r="H823" s="212">
        <v>0.70699999999999996</v>
      </c>
      <c r="I823" s="213"/>
      <c r="J823" s="208"/>
      <c r="K823" s="208"/>
      <c r="L823" s="214"/>
      <c r="M823" s="215"/>
      <c r="N823" s="216"/>
      <c r="O823" s="216"/>
      <c r="P823" s="216"/>
      <c r="Q823" s="216"/>
      <c r="R823" s="216"/>
      <c r="S823" s="216"/>
      <c r="T823" s="217"/>
      <c r="AT823" s="218" t="s">
        <v>260</v>
      </c>
      <c r="AU823" s="218" t="s">
        <v>94</v>
      </c>
      <c r="AV823" s="11" t="s">
        <v>94</v>
      </c>
      <c r="AW823" s="11" t="s">
        <v>35</v>
      </c>
      <c r="AX823" s="11" t="s">
        <v>71</v>
      </c>
      <c r="AY823" s="218" t="s">
        <v>250</v>
      </c>
    </row>
    <row r="824" spans="2:65" s="12" customFormat="1">
      <c r="B824" s="219"/>
      <c r="C824" s="220"/>
      <c r="D824" s="221" t="s">
        <v>260</v>
      </c>
      <c r="E824" s="222" t="s">
        <v>183</v>
      </c>
      <c r="F824" s="223" t="s">
        <v>263</v>
      </c>
      <c r="G824" s="220"/>
      <c r="H824" s="224">
        <v>55.906999999999996</v>
      </c>
      <c r="I824" s="225"/>
      <c r="J824" s="220"/>
      <c r="K824" s="220"/>
      <c r="L824" s="226"/>
      <c r="M824" s="227"/>
      <c r="N824" s="228"/>
      <c r="O824" s="228"/>
      <c r="P824" s="228"/>
      <c r="Q824" s="228"/>
      <c r="R824" s="228"/>
      <c r="S824" s="228"/>
      <c r="T824" s="229"/>
      <c r="AT824" s="230" t="s">
        <v>260</v>
      </c>
      <c r="AU824" s="230" t="s">
        <v>94</v>
      </c>
      <c r="AV824" s="12" t="s">
        <v>251</v>
      </c>
      <c r="AW824" s="12" t="s">
        <v>35</v>
      </c>
      <c r="AX824" s="12" t="s">
        <v>79</v>
      </c>
      <c r="AY824" s="230" t="s">
        <v>250</v>
      </c>
    </row>
    <row r="825" spans="2:65" s="1" customFormat="1" ht="22.5" customHeight="1">
      <c r="B825" s="41"/>
      <c r="C825" s="234" t="s">
        <v>1932</v>
      </c>
      <c r="D825" s="234" t="s">
        <v>304</v>
      </c>
      <c r="E825" s="235" t="s">
        <v>1933</v>
      </c>
      <c r="F825" s="236" t="s">
        <v>1934</v>
      </c>
      <c r="G825" s="237" t="s">
        <v>356</v>
      </c>
      <c r="H825" s="238">
        <v>55.906999999999996</v>
      </c>
      <c r="I825" s="239"/>
      <c r="J825" s="240">
        <f>ROUND(I825*H825,2)</f>
        <v>0</v>
      </c>
      <c r="K825" s="236" t="s">
        <v>21</v>
      </c>
      <c r="L825" s="241"/>
      <c r="M825" s="242" t="s">
        <v>21</v>
      </c>
      <c r="N825" s="243" t="s">
        <v>43</v>
      </c>
      <c r="O825" s="42"/>
      <c r="P825" s="204">
        <f>O825*H825</f>
        <v>0</v>
      </c>
      <c r="Q825" s="204">
        <v>1.5E-3</v>
      </c>
      <c r="R825" s="204">
        <f>Q825*H825</f>
        <v>8.3860499999999991E-2</v>
      </c>
      <c r="S825" s="204">
        <v>0</v>
      </c>
      <c r="T825" s="205">
        <f>S825*H825</f>
        <v>0</v>
      </c>
      <c r="AR825" s="24" t="s">
        <v>408</v>
      </c>
      <c r="AT825" s="24" t="s">
        <v>304</v>
      </c>
      <c r="AU825" s="24" t="s">
        <v>94</v>
      </c>
      <c r="AY825" s="24" t="s">
        <v>250</v>
      </c>
      <c r="BE825" s="206">
        <f>IF(N825="základní",J825,0)</f>
        <v>0</v>
      </c>
      <c r="BF825" s="206">
        <f>IF(N825="snížená",J825,0)</f>
        <v>0</v>
      </c>
      <c r="BG825" s="206">
        <f>IF(N825="zákl. přenesená",J825,0)</f>
        <v>0</v>
      </c>
      <c r="BH825" s="206">
        <f>IF(N825="sníž. přenesená",J825,0)</f>
        <v>0</v>
      </c>
      <c r="BI825" s="206">
        <f>IF(N825="nulová",J825,0)</f>
        <v>0</v>
      </c>
      <c r="BJ825" s="24" t="s">
        <v>94</v>
      </c>
      <c r="BK825" s="206">
        <f>ROUND(I825*H825,2)</f>
        <v>0</v>
      </c>
      <c r="BL825" s="24" t="s">
        <v>330</v>
      </c>
      <c r="BM825" s="24" t="s">
        <v>1935</v>
      </c>
    </row>
    <row r="826" spans="2:65" s="11" customFormat="1">
      <c r="B826" s="207"/>
      <c r="C826" s="208"/>
      <c r="D826" s="221" t="s">
        <v>260</v>
      </c>
      <c r="E826" s="231" t="s">
        <v>21</v>
      </c>
      <c r="F826" s="232" t="s">
        <v>183</v>
      </c>
      <c r="G826" s="208"/>
      <c r="H826" s="233">
        <v>55.906999999999996</v>
      </c>
      <c r="I826" s="213"/>
      <c r="J826" s="208"/>
      <c r="K826" s="208"/>
      <c r="L826" s="214"/>
      <c r="M826" s="215"/>
      <c r="N826" s="216"/>
      <c r="O826" s="216"/>
      <c r="P826" s="216"/>
      <c r="Q826" s="216"/>
      <c r="R826" s="216"/>
      <c r="S826" s="216"/>
      <c r="T826" s="217"/>
      <c r="AT826" s="218" t="s">
        <v>260</v>
      </c>
      <c r="AU826" s="218" t="s">
        <v>94</v>
      </c>
      <c r="AV826" s="11" t="s">
        <v>94</v>
      </c>
      <c r="AW826" s="11" t="s">
        <v>35</v>
      </c>
      <c r="AX826" s="11" t="s">
        <v>79</v>
      </c>
      <c r="AY826" s="218" t="s">
        <v>250</v>
      </c>
    </row>
    <row r="827" spans="2:65" s="1" customFormat="1" ht="31.5" customHeight="1">
      <c r="B827" s="41"/>
      <c r="C827" s="195" t="s">
        <v>1936</v>
      </c>
      <c r="D827" s="195" t="s">
        <v>253</v>
      </c>
      <c r="E827" s="196" t="s">
        <v>1937</v>
      </c>
      <c r="F827" s="197" t="s">
        <v>1938</v>
      </c>
      <c r="G827" s="198" t="s">
        <v>271</v>
      </c>
      <c r="H827" s="199">
        <v>104.036</v>
      </c>
      <c r="I827" s="200"/>
      <c r="J827" s="201">
        <f>ROUND(I827*H827,2)</f>
        <v>0</v>
      </c>
      <c r="K827" s="197" t="s">
        <v>257</v>
      </c>
      <c r="L827" s="61"/>
      <c r="M827" s="202" t="s">
        <v>21</v>
      </c>
      <c r="N827" s="203" t="s">
        <v>43</v>
      </c>
      <c r="O827" s="42"/>
      <c r="P827" s="204">
        <f>O827*H827</f>
        <v>0</v>
      </c>
      <c r="Q827" s="204">
        <v>4.0000000000000003E-5</v>
      </c>
      <c r="R827" s="204">
        <f>Q827*H827</f>
        <v>4.1614400000000006E-3</v>
      </c>
      <c r="S827" s="204">
        <v>0</v>
      </c>
      <c r="T827" s="205">
        <f>S827*H827</f>
        <v>0</v>
      </c>
      <c r="AR827" s="24" t="s">
        <v>330</v>
      </c>
      <c r="AT827" s="24" t="s">
        <v>253</v>
      </c>
      <c r="AU827" s="24" t="s">
        <v>94</v>
      </c>
      <c r="AY827" s="24" t="s">
        <v>250</v>
      </c>
      <c r="BE827" s="206">
        <f>IF(N827="základní",J827,0)</f>
        <v>0</v>
      </c>
      <c r="BF827" s="206">
        <f>IF(N827="snížená",J827,0)</f>
        <v>0</v>
      </c>
      <c r="BG827" s="206">
        <f>IF(N827="zákl. přenesená",J827,0)</f>
        <v>0</v>
      </c>
      <c r="BH827" s="206">
        <f>IF(N827="sníž. přenesená",J827,0)</f>
        <v>0</v>
      </c>
      <c r="BI827" s="206">
        <f>IF(N827="nulová",J827,0)</f>
        <v>0</v>
      </c>
      <c r="BJ827" s="24" t="s">
        <v>94</v>
      </c>
      <c r="BK827" s="206">
        <f>ROUND(I827*H827,2)</f>
        <v>0</v>
      </c>
      <c r="BL827" s="24" t="s">
        <v>330</v>
      </c>
      <c r="BM827" s="24" t="s">
        <v>1939</v>
      </c>
    </row>
    <row r="828" spans="2:65" s="11" customFormat="1">
      <c r="B828" s="207"/>
      <c r="C828" s="208"/>
      <c r="D828" s="221" t="s">
        <v>260</v>
      </c>
      <c r="E828" s="231" t="s">
        <v>21</v>
      </c>
      <c r="F828" s="232" t="s">
        <v>118</v>
      </c>
      <c r="G828" s="208"/>
      <c r="H828" s="233">
        <v>104.036</v>
      </c>
      <c r="I828" s="213"/>
      <c r="J828" s="208"/>
      <c r="K828" s="208"/>
      <c r="L828" s="214"/>
      <c r="M828" s="215"/>
      <c r="N828" s="216"/>
      <c r="O828" s="216"/>
      <c r="P828" s="216"/>
      <c r="Q828" s="216"/>
      <c r="R828" s="216"/>
      <c r="S828" s="216"/>
      <c r="T828" s="217"/>
      <c r="AT828" s="218" t="s">
        <v>260</v>
      </c>
      <c r="AU828" s="218" t="s">
        <v>94</v>
      </c>
      <c r="AV828" s="11" t="s">
        <v>94</v>
      </c>
      <c r="AW828" s="11" t="s">
        <v>35</v>
      </c>
      <c r="AX828" s="11" t="s">
        <v>79</v>
      </c>
      <c r="AY828" s="218" t="s">
        <v>250</v>
      </c>
    </row>
    <row r="829" spans="2:65" s="1" customFormat="1" ht="22.5" customHeight="1">
      <c r="B829" s="41"/>
      <c r="C829" s="195" t="s">
        <v>1940</v>
      </c>
      <c r="D829" s="195" t="s">
        <v>253</v>
      </c>
      <c r="E829" s="196" t="s">
        <v>1941</v>
      </c>
      <c r="F829" s="197" t="s">
        <v>1942</v>
      </c>
      <c r="G829" s="198" t="s">
        <v>271</v>
      </c>
      <c r="H829" s="199">
        <v>118.116</v>
      </c>
      <c r="I829" s="200"/>
      <c r="J829" s="201">
        <f>ROUND(I829*H829,2)</f>
        <v>0</v>
      </c>
      <c r="K829" s="197" t="s">
        <v>257</v>
      </c>
      <c r="L829" s="61"/>
      <c r="M829" s="202" t="s">
        <v>21</v>
      </c>
      <c r="N829" s="203" t="s">
        <v>43</v>
      </c>
      <c r="O829" s="42"/>
      <c r="P829" s="204">
        <f>O829*H829</f>
        <v>0</v>
      </c>
      <c r="Q829" s="204">
        <v>0</v>
      </c>
      <c r="R829" s="204">
        <f>Q829*H829</f>
        <v>0</v>
      </c>
      <c r="S829" s="204">
        <v>6.6400000000000001E-2</v>
      </c>
      <c r="T829" s="205">
        <f>S829*H829</f>
        <v>7.8429023999999998</v>
      </c>
      <c r="AR829" s="24" t="s">
        <v>330</v>
      </c>
      <c r="AT829" s="24" t="s">
        <v>253</v>
      </c>
      <c r="AU829" s="24" t="s">
        <v>94</v>
      </c>
      <c r="AY829" s="24" t="s">
        <v>250</v>
      </c>
      <c r="BE829" s="206">
        <f>IF(N829="základní",J829,0)</f>
        <v>0</v>
      </c>
      <c r="BF829" s="206">
        <f>IF(N829="snížená",J829,0)</f>
        <v>0</v>
      </c>
      <c r="BG829" s="206">
        <f>IF(N829="zákl. přenesená",J829,0)</f>
        <v>0</v>
      </c>
      <c r="BH829" s="206">
        <f>IF(N829="sníž. přenesená",J829,0)</f>
        <v>0</v>
      </c>
      <c r="BI829" s="206">
        <f>IF(N829="nulová",J829,0)</f>
        <v>0</v>
      </c>
      <c r="BJ829" s="24" t="s">
        <v>94</v>
      </c>
      <c r="BK829" s="206">
        <f>ROUND(I829*H829,2)</f>
        <v>0</v>
      </c>
      <c r="BL829" s="24" t="s">
        <v>330</v>
      </c>
      <c r="BM829" s="24" t="s">
        <v>1943</v>
      </c>
    </row>
    <row r="830" spans="2:65" s="11" customFormat="1">
      <c r="B830" s="207"/>
      <c r="C830" s="208"/>
      <c r="D830" s="209" t="s">
        <v>260</v>
      </c>
      <c r="E830" s="210" t="s">
        <v>21</v>
      </c>
      <c r="F830" s="211" t="s">
        <v>1907</v>
      </c>
      <c r="G830" s="208"/>
      <c r="H830" s="212">
        <v>90.715999999999994</v>
      </c>
      <c r="I830" s="213"/>
      <c r="J830" s="208"/>
      <c r="K830" s="208"/>
      <c r="L830" s="214"/>
      <c r="M830" s="215"/>
      <c r="N830" s="216"/>
      <c r="O830" s="216"/>
      <c r="P830" s="216"/>
      <c r="Q830" s="216"/>
      <c r="R830" s="216"/>
      <c r="S830" s="216"/>
      <c r="T830" s="217"/>
      <c r="AT830" s="218" t="s">
        <v>260</v>
      </c>
      <c r="AU830" s="218" t="s">
        <v>94</v>
      </c>
      <c r="AV830" s="11" t="s">
        <v>94</v>
      </c>
      <c r="AW830" s="11" t="s">
        <v>35</v>
      </c>
      <c r="AX830" s="11" t="s">
        <v>71</v>
      </c>
      <c r="AY830" s="218" t="s">
        <v>250</v>
      </c>
    </row>
    <row r="831" spans="2:65" s="11" customFormat="1">
      <c r="B831" s="207"/>
      <c r="C831" s="208"/>
      <c r="D831" s="209" t="s">
        <v>260</v>
      </c>
      <c r="E831" s="210" t="s">
        <v>21</v>
      </c>
      <c r="F831" s="211" t="s">
        <v>1944</v>
      </c>
      <c r="G831" s="208"/>
      <c r="H831" s="212">
        <v>27.4</v>
      </c>
      <c r="I831" s="213"/>
      <c r="J831" s="208"/>
      <c r="K831" s="208"/>
      <c r="L831" s="214"/>
      <c r="M831" s="215"/>
      <c r="N831" s="216"/>
      <c r="O831" s="216"/>
      <c r="P831" s="216"/>
      <c r="Q831" s="216"/>
      <c r="R831" s="216"/>
      <c r="S831" s="216"/>
      <c r="T831" s="217"/>
      <c r="AT831" s="218" t="s">
        <v>260</v>
      </c>
      <c r="AU831" s="218" t="s">
        <v>94</v>
      </c>
      <c r="AV831" s="11" t="s">
        <v>94</v>
      </c>
      <c r="AW831" s="11" t="s">
        <v>35</v>
      </c>
      <c r="AX831" s="11" t="s">
        <v>71</v>
      </c>
      <c r="AY831" s="218" t="s">
        <v>250</v>
      </c>
    </row>
    <row r="832" spans="2:65" s="12" customFormat="1">
      <c r="B832" s="219"/>
      <c r="C832" s="220"/>
      <c r="D832" s="221" t="s">
        <v>260</v>
      </c>
      <c r="E832" s="222" t="s">
        <v>100</v>
      </c>
      <c r="F832" s="223" t="s">
        <v>263</v>
      </c>
      <c r="G832" s="220"/>
      <c r="H832" s="224">
        <v>118.116</v>
      </c>
      <c r="I832" s="225"/>
      <c r="J832" s="220"/>
      <c r="K832" s="220"/>
      <c r="L832" s="226"/>
      <c r="M832" s="227"/>
      <c r="N832" s="228"/>
      <c r="O832" s="228"/>
      <c r="P832" s="228"/>
      <c r="Q832" s="228"/>
      <c r="R832" s="228"/>
      <c r="S832" s="228"/>
      <c r="T832" s="229"/>
      <c r="AT832" s="230" t="s">
        <v>260</v>
      </c>
      <c r="AU832" s="230" t="s">
        <v>94</v>
      </c>
      <c r="AV832" s="12" t="s">
        <v>251</v>
      </c>
      <c r="AW832" s="12" t="s">
        <v>35</v>
      </c>
      <c r="AX832" s="12" t="s">
        <v>79</v>
      </c>
      <c r="AY832" s="230" t="s">
        <v>250</v>
      </c>
    </row>
    <row r="833" spans="2:65" s="1" customFormat="1" ht="22.5" customHeight="1">
      <c r="B833" s="41"/>
      <c r="C833" s="195" t="s">
        <v>1945</v>
      </c>
      <c r="D833" s="195" t="s">
        <v>253</v>
      </c>
      <c r="E833" s="196" t="s">
        <v>1946</v>
      </c>
      <c r="F833" s="197" t="s">
        <v>1947</v>
      </c>
      <c r="G833" s="198" t="s">
        <v>271</v>
      </c>
      <c r="H833" s="199">
        <v>118.116</v>
      </c>
      <c r="I833" s="200"/>
      <c r="J833" s="201">
        <f>ROUND(I833*H833,2)</f>
        <v>0</v>
      </c>
      <c r="K833" s="197" t="s">
        <v>257</v>
      </c>
      <c r="L833" s="61"/>
      <c r="M833" s="202" t="s">
        <v>21</v>
      </c>
      <c r="N833" s="203" t="s">
        <v>43</v>
      </c>
      <c r="O833" s="42"/>
      <c r="P833" s="204">
        <f>O833*H833</f>
        <v>0</v>
      </c>
      <c r="Q833" s="204">
        <v>0</v>
      </c>
      <c r="R833" s="204">
        <f>Q833*H833</f>
        <v>0</v>
      </c>
      <c r="S833" s="204">
        <v>0</v>
      </c>
      <c r="T833" s="205">
        <f>S833*H833</f>
        <v>0</v>
      </c>
      <c r="AR833" s="24" t="s">
        <v>330</v>
      </c>
      <c r="AT833" s="24" t="s">
        <v>253</v>
      </c>
      <c r="AU833" s="24" t="s">
        <v>94</v>
      </c>
      <c r="AY833" s="24" t="s">
        <v>250</v>
      </c>
      <c r="BE833" s="206">
        <f>IF(N833="základní",J833,0)</f>
        <v>0</v>
      </c>
      <c r="BF833" s="206">
        <f>IF(N833="snížená",J833,0)</f>
        <v>0</v>
      </c>
      <c r="BG833" s="206">
        <f>IF(N833="zákl. přenesená",J833,0)</f>
        <v>0</v>
      </c>
      <c r="BH833" s="206">
        <f>IF(N833="sníž. přenesená",J833,0)</f>
        <v>0</v>
      </c>
      <c r="BI833" s="206">
        <f>IF(N833="nulová",J833,0)</f>
        <v>0</v>
      </c>
      <c r="BJ833" s="24" t="s">
        <v>94</v>
      </c>
      <c r="BK833" s="206">
        <f>ROUND(I833*H833,2)</f>
        <v>0</v>
      </c>
      <c r="BL833" s="24" t="s">
        <v>330</v>
      </c>
      <c r="BM833" s="24" t="s">
        <v>1948</v>
      </c>
    </row>
    <row r="834" spans="2:65" s="11" customFormat="1">
      <c r="B834" s="207"/>
      <c r="C834" s="208"/>
      <c r="D834" s="221" t="s">
        <v>260</v>
      </c>
      <c r="E834" s="231" t="s">
        <v>21</v>
      </c>
      <c r="F834" s="232" t="s">
        <v>100</v>
      </c>
      <c r="G834" s="208"/>
      <c r="H834" s="233">
        <v>118.116</v>
      </c>
      <c r="I834" s="213"/>
      <c r="J834" s="208"/>
      <c r="K834" s="208"/>
      <c r="L834" s="214"/>
      <c r="M834" s="215"/>
      <c r="N834" s="216"/>
      <c r="O834" s="216"/>
      <c r="P834" s="216"/>
      <c r="Q834" s="216"/>
      <c r="R834" s="216"/>
      <c r="S834" s="216"/>
      <c r="T834" s="217"/>
      <c r="AT834" s="218" t="s">
        <v>260</v>
      </c>
      <c r="AU834" s="218" t="s">
        <v>94</v>
      </c>
      <c r="AV834" s="11" t="s">
        <v>94</v>
      </c>
      <c r="AW834" s="11" t="s">
        <v>35</v>
      </c>
      <c r="AX834" s="11" t="s">
        <v>79</v>
      </c>
      <c r="AY834" s="218" t="s">
        <v>250</v>
      </c>
    </row>
    <row r="835" spans="2:65" s="1" customFormat="1" ht="31.5" customHeight="1">
      <c r="B835" s="41"/>
      <c r="C835" s="195" t="s">
        <v>1949</v>
      </c>
      <c r="D835" s="195" t="s">
        <v>253</v>
      </c>
      <c r="E835" s="196" t="s">
        <v>1950</v>
      </c>
      <c r="F835" s="197" t="s">
        <v>1951</v>
      </c>
      <c r="G835" s="198" t="s">
        <v>301</v>
      </c>
      <c r="H835" s="199">
        <v>2</v>
      </c>
      <c r="I835" s="200"/>
      <c r="J835" s="201">
        <f>ROUND(I835*H835,2)</f>
        <v>0</v>
      </c>
      <c r="K835" s="197" t="s">
        <v>257</v>
      </c>
      <c r="L835" s="61"/>
      <c r="M835" s="202" t="s">
        <v>21</v>
      </c>
      <c r="N835" s="203" t="s">
        <v>43</v>
      </c>
      <c r="O835" s="42"/>
      <c r="P835" s="204">
        <f>O835*H835</f>
        <v>0</v>
      </c>
      <c r="Q835" s="204">
        <v>0</v>
      </c>
      <c r="R835" s="204">
        <f>Q835*H835</f>
        <v>0</v>
      </c>
      <c r="S835" s="204">
        <v>0</v>
      </c>
      <c r="T835" s="205">
        <f>S835*H835</f>
        <v>0</v>
      </c>
      <c r="AR835" s="24" t="s">
        <v>330</v>
      </c>
      <c r="AT835" s="24" t="s">
        <v>253</v>
      </c>
      <c r="AU835" s="24" t="s">
        <v>94</v>
      </c>
      <c r="AY835" s="24" t="s">
        <v>250</v>
      </c>
      <c r="BE835" s="206">
        <f>IF(N835="základní",J835,0)</f>
        <v>0</v>
      </c>
      <c r="BF835" s="206">
        <f>IF(N835="snížená",J835,0)</f>
        <v>0</v>
      </c>
      <c r="BG835" s="206">
        <f>IF(N835="zákl. přenesená",J835,0)</f>
        <v>0</v>
      </c>
      <c r="BH835" s="206">
        <f>IF(N835="sníž. přenesená",J835,0)</f>
        <v>0</v>
      </c>
      <c r="BI835" s="206">
        <f>IF(N835="nulová",J835,0)</f>
        <v>0</v>
      </c>
      <c r="BJ835" s="24" t="s">
        <v>94</v>
      </c>
      <c r="BK835" s="206">
        <f>ROUND(I835*H835,2)</f>
        <v>0</v>
      </c>
      <c r="BL835" s="24" t="s">
        <v>330</v>
      </c>
      <c r="BM835" s="24" t="s">
        <v>1952</v>
      </c>
    </row>
    <row r="836" spans="2:65" s="1" customFormat="1" ht="22.5" customHeight="1">
      <c r="B836" s="41"/>
      <c r="C836" s="234" t="s">
        <v>1953</v>
      </c>
      <c r="D836" s="234" t="s">
        <v>304</v>
      </c>
      <c r="E836" s="235" t="s">
        <v>1954</v>
      </c>
      <c r="F836" s="236" t="s">
        <v>1955</v>
      </c>
      <c r="G836" s="237" t="s">
        <v>301</v>
      </c>
      <c r="H836" s="238">
        <v>2</v>
      </c>
      <c r="I836" s="239"/>
      <c r="J836" s="240">
        <f>ROUND(I836*H836,2)</f>
        <v>0</v>
      </c>
      <c r="K836" s="236" t="s">
        <v>257</v>
      </c>
      <c r="L836" s="241"/>
      <c r="M836" s="242" t="s">
        <v>21</v>
      </c>
      <c r="N836" s="243" t="s">
        <v>43</v>
      </c>
      <c r="O836" s="42"/>
      <c r="P836" s="204">
        <f>O836*H836</f>
        <v>0</v>
      </c>
      <c r="Q836" s="204">
        <v>5.7999999999999996E-3</v>
      </c>
      <c r="R836" s="204">
        <f>Q836*H836</f>
        <v>1.1599999999999999E-2</v>
      </c>
      <c r="S836" s="204">
        <v>0</v>
      </c>
      <c r="T836" s="205">
        <f>S836*H836</f>
        <v>0</v>
      </c>
      <c r="AR836" s="24" t="s">
        <v>408</v>
      </c>
      <c r="AT836" s="24" t="s">
        <v>304</v>
      </c>
      <c r="AU836" s="24" t="s">
        <v>94</v>
      </c>
      <c r="AY836" s="24" t="s">
        <v>250</v>
      </c>
      <c r="BE836" s="206">
        <f>IF(N836="základní",J836,0)</f>
        <v>0</v>
      </c>
      <c r="BF836" s="206">
        <f>IF(N836="snížená",J836,0)</f>
        <v>0</v>
      </c>
      <c r="BG836" s="206">
        <f>IF(N836="zákl. přenesená",J836,0)</f>
        <v>0</v>
      </c>
      <c r="BH836" s="206">
        <f>IF(N836="sníž. přenesená",J836,0)</f>
        <v>0</v>
      </c>
      <c r="BI836" s="206">
        <f>IF(N836="nulová",J836,0)</f>
        <v>0</v>
      </c>
      <c r="BJ836" s="24" t="s">
        <v>94</v>
      </c>
      <c r="BK836" s="206">
        <f>ROUND(I836*H836,2)</f>
        <v>0</v>
      </c>
      <c r="BL836" s="24" t="s">
        <v>330</v>
      </c>
      <c r="BM836" s="24" t="s">
        <v>1956</v>
      </c>
    </row>
    <row r="837" spans="2:65" s="1" customFormat="1" ht="31.5" customHeight="1">
      <c r="B837" s="41"/>
      <c r="C837" s="195" t="s">
        <v>1957</v>
      </c>
      <c r="D837" s="195" t="s">
        <v>253</v>
      </c>
      <c r="E837" s="196" t="s">
        <v>1958</v>
      </c>
      <c r="F837" s="197" t="s">
        <v>1959</v>
      </c>
      <c r="G837" s="198" t="s">
        <v>271</v>
      </c>
      <c r="H837" s="199">
        <v>91.075999999999993</v>
      </c>
      <c r="I837" s="200"/>
      <c r="J837" s="201">
        <f>ROUND(I837*H837,2)</f>
        <v>0</v>
      </c>
      <c r="K837" s="197" t="s">
        <v>257</v>
      </c>
      <c r="L837" s="61"/>
      <c r="M837" s="202" t="s">
        <v>21</v>
      </c>
      <c r="N837" s="203" t="s">
        <v>43</v>
      </c>
      <c r="O837" s="42"/>
      <c r="P837" s="204">
        <f>O837*H837</f>
        <v>0</v>
      </c>
      <c r="Q837" s="204">
        <v>0</v>
      </c>
      <c r="R837" s="204">
        <f>Q837*H837</f>
        <v>0</v>
      </c>
      <c r="S837" s="204">
        <v>0</v>
      </c>
      <c r="T837" s="205">
        <f>S837*H837</f>
        <v>0</v>
      </c>
      <c r="AR837" s="24" t="s">
        <v>330</v>
      </c>
      <c r="AT837" s="24" t="s">
        <v>253</v>
      </c>
      <c r="AU837" s="24" t="s">
        <v>94</v>
      </c>
      <c r="AY837" s="24" t="s">
        <v>250</v>
      </c>
      <c r="BE837" s="206">
        <f>IF(N837="základní",J837,0)</f>
        <v>0</v>
      </c>
      <c r="BF837" s="206">
        <f>IF(N837="snížená",J837,0)</f>
        <v>0</v>
      </c>
      <c r="BG837" s="206">
        <f>IF(N837="zákl. přenesená",J837,0)</f>
        <v>0</v>
      </c>
      <c r="BH837" s="206">
        <f>IF(N837="sníž. přenesená",J837,0)</f>
        <v>0</v>
      </c>
      <c r="BI837" s="206">
        <f>IF(N837="nulová",J837,0)</f>
        <v>0</v>
      </c>
      <c r="BJ837" s="24" t="s">
        <v>94</v>
      </c>
      <c r="BK837" s="206">
        <f>ROUND(I837*H837,2)</f>
        <v>0</v>
      </c>
      <c r="BL837" s="24" t="s">
        <v>330</v>
      </c>
      <c r="BM837" s="24" t="s">
        <v>1960</v>
      </c>
    </row>
    <row r="838" spans="2:65" s="13" customFormat="1">
      <c r="B838" s="244"/>
      <c r="C838" s="245"/>
      <c r="D838" s="209" t="s">
        <v>260</v>
      </c>
      <c r="E838" s="246" t="s">
        <v>21</v>
      </c>
      <c r="F838" s="247" t="s">
        <v>1906</v>
      </c>
      <c r="G838" s="245"/>
      <c r="H838" s="248" t="s">
        <v>21</v>
      </c>
      <c r="I838" s="249"/>
      <c r="J838" s="245"/>
      <c r="K838" s="245"/>
      <c r="L838" s="250"/>
      <c r="M838" s="251"/>
      <c r="N838" s="252"/>
      <c r="O838" s="252"/>
      <c r="P838" s="252"/>
      <c r="Q838" s="252"/>
      <c r="R838" s="252"/>
      <c r="S838" s="252"/>
      <c r="T838" s="253"/>
      <c r="AT838" s="254" t="s">
        <v>260</v>
      </c>
      <c r="AU838" s="254" t="s">
        <v>94</v>
      </c>
      <c r="AV838" s="13" t="s">
        <v>79</v>
      </c>
      <c r="AW838" s="13" t="s">
        <v>35</v>
      </c>
      <c r="AX838" s="13" t="s">
        <v>71</v>
      </c>
      <c r="AY838" s="254" t="s">
        <v>250</v>
      </c>
    </row>
    <row r="839" spans="2:65" s="11" customFormat="1">
      <c r="B839" s="207"/>
      <c r="C839" s="208"/>
      <c r="D839" s="209" t="s">
        <v>260</v>
      </c>
      <c r="E839" s="210" t="s">
        <v>21</v>
      </c>
      <c r="F839" s="211" t="s">
        <v>1907</v>
      </c>
      <c r="G839" s="208"/>
      <c r="H839" s="212">
        <v>90.715999999999994</v>
      </c>
      <c r="I839" s="213"/>
      <c r="J839" s="208"/>
      <c r="K839" s="208"/>
      <c r="L839" s="214"/>
      <c r="M839" s="215"/>
      <c r="N839" s="216"/>
      <c r="O839" s="216"/>
      <c r="P839" s="216"/>
      <c r="Q839" s="216"/>
      <c r="R839" s="216"/>
      <c r="S839" s="216"/>
      <c r="T839" s="217"/>
      <c r="AT839" s="218" t="s">
        <v>260</v>
      </c>
      <c r="AU839" s="218" t="s">
        <v>94</v>
      </c>
      <c r="AV839" s="11" t="s">
        <v>94</v>
      </c>
      <c r="AW839" s="11" t="s">
        <v>35</v>
      </c>
      <c r="AX839" s="11" t="s">
        <v>71</v>
      </c>
      <c r="AY839" s="218" t="s">
        <v>250</v>
      </c>
    </row>
    <row r="840" spans="2:65" s="11" customFormat="1">
      <c r="B840" s="207"/>
      <c r="C840" s="208"/>
      <c r="D840" s="209" t="s">
        <v>260</v>
      </c>
      <c r="E840" s="210" t="s">
        <v>21</v>
      </c>
      <c r="F840" s="211" t="s">
        <v>1909</v>
      </c>
      <c r="G840" s="208"/>
      <c r="H840" s="212">
        <v>0.36</v>
      </c>
      <c r="I840" s="213"/>
      <c r="J840" s="208"/>
      <c r="K840" s="208"/>
      <c r="L840" s="214"/>
      <c r="M840" s="215"/>
      <c r="N840" s="216"/>
      <c r="O840" s="216"/>
      <c r="P840" s="216"/>
      <c r="Q840" s="216"/>
      <c r="R840" s="216"/>
      <c r="S840" s="216"/>
      <c r="T840" s="217"/>
      <c r="AT840" s="218" t="s">
        <v>260</v>
      </c>
      <c r="AU840" s="218" t="s">
        <v>94</v>
      </c>
      <c r="AV840" s="11" t="s">
        <v>94</v>
      </c>
      <c r="AW840" s="11" t="s">
        <v>35</v>
      </c>
      <c r="AX840" s="11" t="s">
        <v>71</v>
      </c>
      <c r="AY840" s="218" t="s">
        <v>250</v>
      </c>
    </row>
    <row r="841" spans="2:65" s="12" customFormat="1">
      <c r="B841" s="219"/>
      <c r="C841" s="220"/>
      <c r="D841" s="221" t="s">
        <v>260</v>
      </c>
      <c r="E841" s="222" t="s">
        <v>155</v>
      </c>
      <c r="F841" s="223" t="s">
        <v>263</v>
      </c>
      <c r="G841" s="220"/>
      <c r="H841" s="224">
        <v>91.075999999999993</v>
      </c>
      <c r="I841" s="225"/>
      <c r="J841" s="220"/>
      <c r="K841" s="220"/>
      <c r="L841" s="226"/>
      <c r="M841" s="227"/>
      <c r="N841" s="228"/>
      <c r="O841" s="228"/>
      <c r="P841" s="228"/>
      <c r="Q841" s="228"/>
      <c r="R841" s="228"/>
      <c r="S841" s="228"/>
      <c r="T841" s="229"/>
      <c r="AT841" s="230" t="s">
        <v>260</v>
      </c>
      <c r="AU841" s="230" t="s">
        <v>94</v>
      </c>
      <c r="AV841" s="12" t="s">
        <v>251</v>
      </c>
      <c r="AW841" s="12" t="s">
        <v>35</v>
      </c>
      <c r="AX841" s="12" t="s">
        <v>79</v>
      </c>
      <c r="AY841" s="230" t="s">
        <v>250</v>
      </c>
    </row>
    <row r="842" spans="2:65" s="1" customFormat="1" ht="22.5" customHeight="1">
      <c r="B842" s="41"/>
      <c r="C842" s="234" t="s">
        <v>1961</v>
      </c>
      <c r="D842" s="234" t="s">
        <v>304</v>
      </c>
      <c r="E842" s="235" t="s">
        <v>1962</v>
      </c>
      <c r="F842" s="236" t="s">
        <v>1963</v>
      </c>
      <c r="G842" s="237" t="s">
        <v>271</v>
      </c>
      <c r="H842" s="238">
        <v>100.184</v>
      </c>
      <c r="I842" s="239"/>
      <c r="J842" s="240">
        <f>ROUND(I842*H842,2)</f>
        <v>0</v>
      </c>
      <c r="K842" s="236" t="s">
        <v>257</v>
      </c>
      <c r="L842" s="241"/>
      <c r="M842" s="242" t="s">
        <v>21</v>
      </c>
      <c r="N842" s="243" t="s">
        <v>43</v>
      </c>
      <c r="O842" s="42"/>
      <c r="P842" s="204">
        <f>O842*H842</f>
        <v>0</v>
      </c>
      <c r="Q842" s="204">
        <v>1.2E-4</v>
      </c>
      <c r="R842" s="204">
        <f>Q842*H842</f>
        <v>1.2022079999999999E-2</v>
      </c>
      <c r="S842" s="204">
        <v>0</v>
      </c>
      <c r="T842" s="205">
        <f>S842*H842</f>
        <v>0</v>
      </c>
      <c r="AR842" s="24" t="s">
        <v>408</v>
      </c>
      <c r="AT842" s="24" t="s">
        <v>304</v>
      </c>
      <c r="AU842" s="24" t="s">
        <v>94</v>
      </c>
      <c r="AY842" s="24" t="s">
        <v>250</v>
      </c>
      <c r="BE842" s="206">
        <f>IF(N842="základní",J842,0)</f>
        <v>0</v>
      </c>
      <c r="BF842" s="206">
        <f>IF(N842="snížená",J842,0)</f>
        <v>0</v>
      </c>
      <c r="BG842" s="206">
        <f>IF(N842="zákl. přenesená",J842,0)</f>
        <v>0</v>
      </c>
      <c r="BH842" s="206">
        <f>IF(N842="sníž. přenesená",J842,0)</f>
        <v>0</v>
      </c>
      <c r="BI842" s="206">
        <f>IF(N842="nulová",J842,0)</f>
        <v>0</v>
      </c>
      <c r="BJ842" s="24" t="s">
        <v>94</v>
      </c>
      <c r="BK842" s="206">
        <f>ROUND(I842*H842,2)</f>
        <v>0</v>
      </c>
      <c r="BL842" s="24" t="s">
        <v>330</v>
      </c>
      <c r="BM842" s="24" t="s">
        <v>1964</v>
      </c>
    </row>
    <row r="843" spans="2:65" s="11" customFormat="1">
      <c r="B843" s="207"/>
      <c r="C843" s="208"/>
      <c r="D843" s="221" t="s">
        <v>260</v>
      </c>
      <c r="E843" s="231" t="s">
        <v>21</v>
      </c>
      <c r="F843" s="232" t="s">
        <v>1965</v>
      </c>
      <c r="G843" s="208"/>
      <c r="H843" s="233">
        <v>100.184</v>
      </c>
      <c r="I843" s="213"/>
      <c r="J843" s="208"/>
      <c r="K843" s="208"/>
      <c r="L843" s="214"/>
      <c r="M843" s="215"/>
      <c r="N843" s="216"/>
      <c r="O843" s="216"/>
      <c r="P843" s="216"/>
      <c r="Q843" s="216"/>
      <c r="R843" s="216"/>
      <c r="S843" s="216"/>
      <c r="T843" s="217"/>
      <c r="AT843" s="218" t="s">
        <v>260</v>
      </c>
      <c r="AU843" s="218" t="s">
        <v>94</v>
      </c>
      <c r="AV843" s="11" t="s">
        <v>94</v>
      </c>
      <c r="AW843" s="11" t="s">
        <v>35</v>
      </c>
      <c r="AX843" s="11" t="s">
        <v>79</v>
      </c>
      <c r="AY843" s="218" t="s">
        <v>250</v>
      </c>
    </row>
    <row r="844" spans="2:65" s="1" customFormat="1" ht="22.5" customHeight="1">
      <c r="B844" s="41"/>
      <c r="C844" s="195" t="s">
        <v>1966</v>
      </c>
      <c r="D844" s="195" t="s">
        <v>253</v>
      </c>
      <c r="E844" s="196" t="s">
        <v>1967</v>
      </c>
      <c r="F844" s="197" t="s">
        <v>1968</v>
      </c>
      <c r="G844" s="198" t="s">
        <v>356</v>
      </c>
      <c r="H844" s="199">
        <v>90.715999999999994</v>
      </c>
      <c r="I844" s="200"/>
      <c r="J844" s="201">
        <f>ROUND(I844*H844,2)</f>
        <v>0</v>
      </c>
      <c r="K844" s="197" t="s">
        <v>257</v>
      </c>
      <c r="L844" s="61"/>
      <c r="M844" s="202" t="s">
        <v>21</v>
      </c>
      <c r="N844" s="203" t="s">
        <v>43</v>
      </c>
      <c r="O844" s="42"/>
      <c r="P844" s="204">
        <f>O844*H844</f>
        <v>0</v>
      </c>
      <c r="Q844" s="204">
        <v>0</v>
      </c>
      <c r="R844" s="204">
        <f>Q844*H844</f>
        <v>0</v>
      </c>
      <c r="S844" s="204">
        <v>0</v>
      </c>
      <c r="T844" s="205">
        <f>S844*H844</f>
        <v>0</v>
      </c>
      <c r="AR844" s="24" t="s">
        <v>330</v>
      </c>
      <c r="AT844" s="24" t="s">
        <v>253</v>
      </c>
      <c r="AU844" s="24" t="s">
        <v>94</v>
      </c>
      <c r="AY844" s="24" t="s">
        <v>250</v>
      </c>
      <c r="BE844" s="206">
        <f>IF(N844="základní",J844,0)</f>
        <v>0</v>
      </c>
      <c r="BF844" s="206">
        <f>IF(N844="snížená",J844,0)</f>
        <v>0</v>
      </c>
      <c r="BG844" s="206">
        <f>IF(N844="zákl. přenesená",J844,0)</f>
        <v>0</v>
      </c>
      <c r="BH844" s="206">
        <f>IF(N844="sníž. přenesená",J844,0)</f>
        <v>0</v>
      </c>
      <c r="BI844" s="206">
        <f>IF(N844="nulová",J844,0)</f>
        <v>0</v>
      </c>
      <c r="BJ844" s="24" t="s">
        <v>94</v>
      </c>
      <c r="BK844" s="206">
        <f>ROUND(I844*H844,2)</f>
        <v>0</v>
      </c>
      <c r="BL844" s="24" t="s">
        <v>330</v>
      </c>
      <c r="BM844" s="24" t="s">
        <v>1969</v>
      </c>
    </row>
    <row r="845" spans="2:65" s="11" customFormat="1">
      <c r="B845" s="207"/>
      <c r="C845" s="208"/>
      <c r="D845" s="221" t="s">
        <v>260</v>
      </c>
      <c r="E845" s="231" t="s">
        <v>21</v>
      </c>
      <c r="F845" s="232" t="s">
        <v>1970</v>
      </c>
      <c r="G845" s="208"/>
      <c r="H845" s="233">
        <v>90.715999999999994</v>
      </c>
      <c r="I845" s="213"/>
      <c r="J845" s="208"/>
      <c r="K845" s="208"/>
      <c r="L845" s="214"/>
      <c r="M845" s="215"/>
      <c r="N845" s="216"/>
      <c r="O845" s="216"/>
      <c r="P845" s="216"/>
      <c r="Q845" s="216"/>
      <c r="R845" s="216"/>
      <c r="S845" s="216"/>
      <c r="T845" s="217"/>
      <c r="AT845" s="218" t="s">
        <v>260</v>
      </c>
      <c r="AU845" s="218" t="s">
        <v>94</v>
      </c>
      <c r="AV845" s="11" t="s">
        <v>94</v>
      </c>
      <c r="AW845" s="11" t="s">
        <v>35</v>
      </c>
      <c r="AX845" s="11" t="s">
        <v>79</v>
      </c>
      <c r="AY845" s="218" t="s">
        <v>250</v>
      </c>
    </row>
    <row r="846" spans="2:65" s="1" customFormat="1" ht="22.5" customHeight="1">
      <c r="B846" s="41"/>
      <c r="C846" s="234" t="s">
        <v>1971</v>
      </c>
      <c r="D846" s="234" t="s">
        <v>304</v>
      </c>
      <c r="E846" s="235" t="s">
        <v>765</v>
      </c>
      <c r="F846" s="236" t="s">
        <v>766</v>
      </c>
      <c r="G846" s="237" t="s">
        <v>356</v>
      </c>
      <c r="H846" s="238">
        <v>99.787000000000006</v>
      </c>
      <c r="I846" s="239"/>
      <c r="J846" s="240">
        <f>ROUND(I846*H846,2)</f>
        <v>0</v>
      </c>
      <c r="K846" s="236" t="s">
        <v>257</v>
      </c>
      <c r="L846" s="241"/>
      <c r="M846" s="242" t="s">
        <v>21</v>
      </c>
      <c r="N846" s="243" t="s">
        <v>43</v>
      </c>
      <c r="O846" s="42"/>
      <c r="P846" s="204">
        <f>O846*H846</f>
        <v>0</v>
      </c>
      <c r="Q846" s="204">
        <v>2.0000000000000002E-5</v>
      </c>
      <c r="R846" s="204">
        <f>Q846*H846</f>
        <v>1.9957400000000002E-3</v>
      </c>
      <c r="S846" s="204">
        <v>0</v>
      </c>
      <c r="T846" s="205">
        <f>S846*H846</f>
        <v>0</v>
      </c>
      <c r="AR846" s="24" t="s">
        <v>408</v>
      </c>
      <c r="AT846" s="24" t="s">
        <v>304</v>
      </c>
      <c r="AU846" s="24" t="s">
        <v>94</v>
      </c>
      <c r="AY846" s="24" t="s">
        <v>250</v>
      </c>
      <c r="BE846" s="206">
        <f>IF(N846="základní",J846,0)</f>
        <v>0</v>
      </c>
      <c r="BF846" s="206">
        <f>IF(N846="snížená",J846,0)</f>
        <v>0</v>
      </c>
      <c r="BG846" s="206">
        <f>IF(N846="zákl. přenesená",J846,0)</f>
        <v>0</v>
      </c>
      <c r="BH846" s="206">
        <f>IF(N846="sníž. přenesená",J846,0)</f>
        <v>0</v>
      </c>
      <c r="BI846" s="206">
        <f>IF(N846="nulová",J846,0)</f>
        <v>0</v>
      </c>
      <c r="BJ846" s="24" t="s">
        <v>94</v>
      </c>
      <c r="BK846" s="206">
        <f>ROUND(I846*H846,2)</f>
        <v>0</v>
      </c>
      <c r="BL846" s="24" t="s">
        <v>330</v>
      </c>
      <c r="BM846" s="24" t="s">
        <v>1972</v>
      </c>
    </row>
    <row r="847" spans="2:65" s="11" customFormat="1">
      <c r="B847" s="207"/>
      <c r="C847" s="208"/>
      <c r="D847" s="221" t="s">
        <v>260</v>
      </c>
      <c r="E847" s="231" t="s">
        <v>21</v>
      </c>
      <c r="F847" s="232" t="s">
        <v>1973</v>
      </c>
      <c r="G847" s="208"/>
      <c r="H847" s="233">
        <v>99.787000000000006</v>
      </c>
      <c r="I847" s="213"/>
      <c r="J847" s="208"/>
      <c r="K847" s="208"/>
      <c r="L847" s="214"/>
      <c r="M847" s="215"/>
      <c r="N847" s="216"/>
      <c r="O847" s="216"/>
      <c r="P847" s="216"/>
      <c r="Q847" s="216"/>
      <c r="R847" s="216"/>
      <c r="S847" s="216"/>
      <c r="T847" s="217"/>
      <c r="AT847" s="218" t="s">
        <v>260</v>
      </c>
      <c r="AU847" s="218" t="s">
        <v>94</v>
      </c>
      <c r="AV847" s="11" t="s">
        <v>94</v>
      </c>
      <c r="AW847" s="11" t="s">
        <v>35</v>
      </c>
      <c r="AX847" s="11" t="s">
        <v>79</v>
      </c>
      <c r="AY847" s="218" t="s">
        <v>250</v>
      </c>
    </row>
    <row r="848" spans="2:65" s="1" customFormat="1" ht="22.5" customHeight="1">
      <c r="B848" s="41"/>
      <c r="C848" s="195" t="s">
        <v>1974</v>
      </c>
      <c r="D848" s="195" t="s">
        <v>253</v>
      </c>
      <c r="E848" s="196" t="s">
        <v>1975</v>
      </c>
      <c r="F848" s="197" t="s">
        <v>1976</v>
      </c>
      <c r="G848" s="198" t="s">
        <v>271</v>
      </c>
      <c r="H848" s="199">
        <v>91.075999999999993</v>
      </c>
      <c r="I848" s="200"/>
      <c r="J848" s="201">
        <f>ROUND(I848*H848,2)</f>
        <v>0</v>
      </c>
      <c r="K848" s="197" t="s">
        <v>257</v>
      </c>
      <c r="L848" s="61"/>
      <c r="M848" s="202" t="s">
        <v>21</v>
      </c>
      <c r="N848" s="203" t="s">
        <v>43</v>
      </c>
      <c r="O848" s="42"/>
      <c r="P848" s="204">
        <f>O848*H848</f>
        <v>0</v>
      </c>
      <c r="Q848" s="204">
        <v>0</v>
      </c>
      <c r="R848" s="204">
        <f>Q848*H848</f>
        <v>0</v>
      </c>
      <c r="S848" s="204">
        <v>0</v>
      </c>
      <c r="T848" s="205">
        <f>S848*H848</f>
        <v>0</v>
      </c>
      <c r="AR848" s="24" t="s">
        <v>330</v>
      </c>
      <c r="AT848" s="24" t="s">
        <v>253</v>
      </c>
      <c r="AU848" s="24" t="s">
        <v>94</v>
      </c>
      <c r="AY848" s="24" t="s">
        <v>250</v>
      </c>
      <c r="BE848" s="206">
        <f>IF(N848="základní",J848,0)</f>
        <v>0</v>
      </c>
      <c r="BF848" s="206">
        <f>IF(N848="snížená",J848,0)</f>
        <v>0</v>
      </c>
      <c r="BG848" s="206">
        <f>IF(N848="zákl. přenesená",J848,0)</f>
        <v>0</v>
      </c>
      <c r="BH848" s="206">
        <f>IF(N848="sníž. přenesená",J848,0)</f>
        <v>0</v>
      </c>
      <c r="BI848" s="206">
        <f>IF(N848="nulová",J848,0)</f>
        <v>0</v>
      </c>
      <c r="BJ848" s="24" t="s">
        <v>94</v>
      </c>
      <c r="BK848" s="206">
        <f>ROUND(I848*H848,2)</f>
        <v>0</v>
      </c>
      <c r="BL848" s="24" t="s">
        <v>330</v>
      </c>
      <c r="BM848" s="24" t="s">
        <v>1977</v>
      </c>
    </row>
    <row r="849" spans="2:65" s="11" customFormat="1">
      <c r="B849" s="207"/>
      <c r="C849" s="208"/>
      <c r="D849" s="221" t="s">
        <v>260</v>
      </c>
      <c r="E849" s="231" t="s">
        <v>21</v>
      </c>
      <c r="F849" s="232" t="s">
        <v>155</v>
      </c>
      <c r="G849" s="208"/>
      <c r="H849" s="233">
        <v>91.075999999999993</v>
      </c>
      <c r="I849" s="213"/>
      <c r="J849" s="208"/>
      <c r="K849" s="208"/>
      <c r="L849" s="214"/>
      <c r="M849" s="215"/>
      <c r="N849" s="216"/>
      <c r="O849" s="216"/>
      <c r="P849" s="216"/>
      <c r="Q849" s="216"/>
      <c r="R849" s="216"/>
      <c r="S849" s="216"/>
      <c r="T849" s="217"/>
      <c r="AT849" s="218" t="s">
        <v>260</v>
      </c>
      <c r="AU849" s="218" t="s">
        <v>94</v>
      </c>
      <c r="AV849" s="11" t="s">
        <v>94</v>
      </c>
      <c r="AW849" s="11" t="s">
        <v>35</v>
      </c>
      <c r="AX849" s="11" t="s">
        <v>79</v>
      </c>
      <c r="AY849" s="218" t="s">
        <v>250</v>
      </c>
    </row>
    <row r="850" spans="2:65" s="1" customFormat="1" ht="22.5" customHeight="1">
      <c r="B850" s="41"/>
      <c r="C850" s="195" t="s">
        <v>1978</v>
      </c>
      <c r="D850" s="195" t="s">
        <v>253</v>
      </c>
      <c r="E850" s="196" t="s">
        <v>1979</v>
      </c>
      <c r="F850" s="197" t="s">
        <v>1980</v>
      </c>
      <c r="G850" s="198" t="s">
        <v>271</v>
      </c>
      <c r="H850" s="199">
        <v>105.15600000000001</v>
      </c>
      <c r="I850" s="200"/>
      <c r="J850" s="201">
        <f>ROUND(I850*H850,2)</f>
        <v>0</v>
      </c>
      <c r="K850" s="197" t="s">
        <v>257</v>
      </c>
      <c r="L850" s="61"/>
      <c r="M850" s="202" t="s">
        <v>21</v>
      </c>
      <c r="N850" s="203" t="s">
        <v>43</v>
      </c>
      <c r="O850" s="42"/>
      <c r="P850" s="204">
        <f>O850*H850</f>
        <v>0</v>
      </c>
      <c r="Q850" s="204">
        <v>0</v>
      </c>
      <c r="R850" s="204">
        <f>Q850*H850</f>
        <v>0</v>
      </c>
      <c r="S850" s="204">
        <v>1.2999999999999999E-4</v>
      </c>
      <c r="T850" s="205">
        <f>S850*H850</f>
        <v>1.367028E-2</v>
      </c>
      <c r="AR850" s="24" t="s">
        <v>330</v>
      </c>
      <c r="AT850" s="24" t="s">
        <v>253</v>
      </c>
      <c r="AU850" s="24" t="s">
        <v>94</v>
      </c>
      <c r="AY850" s="24" t="s">
        <v>250</v>
      </c>
      <c r="BE850" s="206">
        <f>IF(N850="základní",J850,0)</f>
        <v>0</v>
      </c>
      <c r="BF850" s="206">
        <f>IF(N850="snížená",J850,0)</f>
        <v>0</v>
      </c>
      <c r="BG850" s="206">
        <f>IF(N850="zákl. přenesená",J850,0)</f>
        <v>0</v>
      </c>
      <c r="BH850" s="206">
        <f>IF(N850="sníž. přenesená",J850,0)</f>
        <v>0</v>
      </c>
      <c r="BI850" s="206">
        <f>IF(N850="nulová",J850,0)</f>
        <v>0</v>
      </c>
      <c r="BJ850" s="24" t="s">
        <v>94</v>
      </c>
      <c r="BK850" s="206">
        <f>ROUND(I850*H850,2)</f>
        <v>0</v>
      </c>
      <c r="BL850" s="24" t="s">
        <v>330</v>
      </c>
      <c r="BM850" s="24" t="s">
        <v>1981</v>
      </c>
    </row>
    <row r="851" spans="2:65" s="11" customFormat="1">
      <c r="B851" s="207"/>
      <c r="C851" s="208"/>
      <c r="D851" s="209" t="s">
        <v>260</v>
      </c>
      <c r="E851" s="210" t="s">
        <v>21</v>
      </c>
      <c r="F851" s="211" t="s">
        <v>1907</v>
      </c>
      <c r="G851" s="208"/>
      <c r="H851" s="212">
        <v>90.715999999999994</v>
      </c>
      <c r="I851" s="213"/>
      <c r="J851" s="208"/>
      <c r="K851" s="208"/>
      <c r="L851" s="214"/>
      <c r="M851" s="215"/>
      <c r="N851" s="216"/>
      <c r="O851" s="216"/>
      <c r="P851" s="216"/>
      <c r="Q851" s="216"/>
      <c r="R851" s="216"/>
      <c r="S851" s="216"/>
      <c r="T851" s="217"/>
      <c r="AT851" s="218" t="s">
        <v>260</v>
      </c>
      <c r="AU851" s="218" t="s">
        <v>94</v>
      </c>
      <c r="AV851" s="11" t="s">
        <v>94</v>
      </c>
      <c r="AW851" s="11" t="s">
        <v>35</v>
      </c>
      <c r="AX851" s="11" t="s">
        <v>71</v>
      </c>
      <c r="AY851" s="218" t="s">
        <v>250</v>
      </c>
    </row>
    <row r="852" spans="2:65" s="11" customFormat="1">
      <c r="B852" s="207"/>
      <c r="C852" s="208"/>
      <c r="D852" s="209" t="s">
        <v>260</v>
      </c>
      <c r="E852" s="210" t="s">
        <v>21</v>
      </c>
      <c r="F852" s="211" t="s">
        <v>1982</v>
      </c>
      <c r="G852" s="208"/>
      <c r="H852" s="212">
        <v>14.44</v>
      </c>
      <c r="I852" s="213"/>
      <c r="J852" s="208"/>
      <c r="K852" s="208"/>
      <c r="L852" s="214"/>
      <c r="M852" s="215"/>
      <c r="N852" s="216"/>
      <c r="O852" s="216"/>
      <c r="P852" s="216"/>
      <c r="Q852" s="216"/>
      <c r="R852" s="216"/>
      <c r="S852" s="216"/>
      <c r="T852" s="217"/>
      <c r="AT852" s="218" t="s">
        <v>260</v>
      </c>
      <c r="AU852" s="218" t="s">
        <v>94</v>
      </c>
      <c r="AV852" s="11" t="s">
        <v>94</v>
      </c>
      <c r="AW852" s="11" t="s">
        <v>35</v>
      </c>
      <c r="AX852" s="11" t="s">
        <v>71</v>
      </c>
      <c r="AY852" s="218" t="s">
        <v>250</v>
      </c>
    </row>
    <row r="853" spans="2:65" s="12" customFormat="1">
      <c r="B853" s="219"/>
      <c r="C853" s="220"/>
      <c r="D853" s="221" t="s">
        <v>260</v>
      </c>
      <c r="E853" s="222" t="s">
        <v>21</v>
      </c>
      <c r="F853" s="223" t="s">
        <v>263</v>
      </c>
      <c r="G853" s="220"/>
      <c r="H853" s="224">
        <v>105.15600000000001</v>
      </c>
      <c r="I853" s="225"/>
      <c r="J853" s="220"/>
      <c r="K853" s="220"/>
      <c r="L853" s="226"/>
      <c r="M853" s="227"/>
      <c r="N853" s="228"/>
      <c r="O853" s="228"/>
      <c r="P853" s="228"/>
      <c r="Q853" s="228"/>
      <c r="R853" s="228"/>
      <c r="S853" s="228"/>
      <c r="T853" s="229"/>
      <c r="AT853" s="230" t="s">
        <v>260</v>
      </c>
      <c r="AU853" s="230" t="s">
        <v>94</v>
      </c>
      <c r="AV853" s="12" t="s">
        <v>251</v>
      </c>
      <c r="AW853" s="12" t="s">
        <v>35</v>
      </c>
      <c r="AX853" s="12" t="s">
        <v>79</v>
      </c>
      <c r="AY853" s="230" t="s">
        <v>250</v>
      </c>
    </row>
    <row r="854" spans="2:65" s="1" customFormat="1" ht="22.5" customHeight="1">
      <c r="B854" s="41"/>
      <c r="C854" s="195" t="s">
        <v>1983</v>
      </c>
      <c r="D854" s="195" t="s">
        <v>253</v>
      </c>
      <c r="E854" s="196" t="s">
        <v>1984</v>
      </c>
      <c r="F854" s="197" t="s">
        <v>1985</v>
      </c>
      <c r="G854" s="198" t="s">
        <v>647</v>
      </c>
      <c r="H854" s="255"/>
      <c r="I854" s="200"/>
      <c r="J854" s="201">
        <f>ROUND(I854*H854,2)</f>
        <v>0</v>
      </c>
      <c r="K854" s="197" t="s">
        <v>257</v>
      </c>
      <c r="L854" s="61"/>
      <c r="M854" s="202" t="s">
        <v>21</v>
      </c>
      <c r="N854" s="203" t="s">
        <v>43</v>
      </c>
      <c r="O854" s="42"/>
      <c r="P854" s="204">
        <f>O854*H854</f>
        <v>0</v>
      </c>
      <c r="Q854" s="204">
        <v>0</v>
      </c>
      <c r="R854" s="204">
        <f>Q854*H854</f>
        <v>0</v>
      </c>
      <c r="S854" s="204">
        <v>0</v>
      </c>
      <c r="T854" s="205">
        <f>S854*H854</f>
        <v>0</v>
      </c>
      <c r="AR854" s="24" t="s">
        <v>330</v>
      </c>
      <c r="AT854" s="24" t="s">
        <v>253</v>
      </c>
      <c r="AU854" s="24" t="s">
        <v>94</v>
      </c>
      <c r="AY854" s="24" t="s">
        <v>250</v>
      </c>
      <c r="BE854" s="206">
        <f>IF(N854="základní",J854,0)</f>
        <v>0</v>
      </c>
      <c r="BF854" s="206">
        <f>IF(N854="snížená",J854,0)</f>
        <v>0</v>
      </c>
      <c r="BG854" s="206">
        <f>IF(N854="zákl. přenesená",J854,0)</f>
        <v>0</v>
      </c>
      <c r="BH854" s="206">
        <f>IF(N854="sníž. přenesená",J854,0)</f>
        <v>0</v>
      </c>
      <c r="BI854" s="206">
        <f>IF(N854="nulová",J854,0)</f>
        <v>0</v>
      </c>
      <c r="BJ854" s="24" t="s">
        <v>94</v>
      </c>
      <c r="BK854" s="206">
        <f>ROUND(I854*H854,2)</f>
        <v>0</v>
      </c>
      <c r="BL854" s="24" t="s">
        <v>330</v>
      </c>
      <c r="BM854" s="24" t="s">
        <v>1986</v>
      </c>
    </row>
    <row r="855" spans="2:65" s="10" customFormat="1" ht="29.85" customHeight="1">
      <c r="B855" s="178"/>
      <c r="C855" s="179"/>
      <c r="D855" s="192" t="s">
        <v>70</v>
      </c>
      <c r="E855" s="193" t="s">
        <v>1987</v>
      </c>
      <c r="F855" s="193" t="s">
        <v>1988</v>
      </c>
      <c r="G855" s="179"/>
      <c r="H855" s="179"/>
      <c r="I855" s="182"/>
      <c r="J855" s="194">
        <f>BK855</f>
        <v>0</v>
      </c>
      <c r="K855" s="179"/>
      <c r="L855" s="184"/>
      <c r="M855" s="185"/>
      <c r="N855" s="186"/>
      <c r="O855" s="186"/>
      <c r="P855" s="187">
        <f>SUM(P856:P890)</f>
        <v>0</v>
      </c>
      <c r="Q855" s="186"/>
      <c r="R855" s="187">
        <f>SUM(R856:R890)</f>
        <v>0.20550810000000003</v>
      </c>
      <c r="S855" s="186"/>
      <c r="T855" s="188">
        <f>SUM(T856:T890)</f>
        <v>1.8E-3</v>
      </c>
      <c r="AR855" s="189" t="s">
        <v>94</v>
      </c>
      <c r="AT855" s="190" t="s">
        <v>70</v>
      </c>
      <c r="AU855" s="190" t="s">
        <v>79</v>
      </c>
      <c r="AY855" s="189" t="s">
        <v>250</v>
      </c>
      <c r="BK855" s="191">
        <f>SUM(BK856:BK890)</f>
        <v>0</v>
      </c>
    </row>
    <row r="856" spans="2:65" s="1" customFormat="1" ht="22.5" customHeight="1">
      <c r="B856" s="41"/>
      <c r="C856" s="195" t="s">
        <v>1989</v>
      </c>
      <c r="D856" s="195" t="s">
        <v>253</v>
      </c>
      <c r="E856" s="196" t="s">
        <v>1990</v>
      </c>
      <c r="F856" s="197" t="s">
        <v>1991</v>
      </c>
      <c r="G856" s="198" t="s">
        <v>356</v>
      </c>
      <c r="H856" s="199">
        <v>9.3000000000000007</v>
      </c>
      <c r="I856" s="200"/>
      <c r="J856" s="201">
        <f>ROUND(I856*H856,2)</f>
        <v>0</v>
      </c>
      <c r="K856" s="197" t="s">
        <v>257</v>
      </c>
      <c r="L856" s="61"/>
      <c r="M856" s="202" t="s">
        <v>21</v>
      </c>
      <c r="N856" s="203" t="s">
        <v>43</v>
      </c>
      <c r="O856" s="42"/>
      <c r="P856" s="204">
        <f>O856*H856</f>
        <v>0</v>
      </c>
      <c r="Q856" s="204">
        <v>9.3000000000000005E-4</v>
      </c>
      <c r="R856" s="204">
        <f>Q856*H856</f>
        <v>8.6490000000000004E-3</v>
      </c>
      <c r="S856" s="204">
        <v>0</v>
      </c>
      <c r="T856" s="205">
        <f>S856*H856</f>
        <v>0</v>
      </c>
      <c r="AR856" s="24" t="s">
        <v>330</v>
      </c>
      <c r="AT856" s="24" t="s">
        <v>253</v>
      </c>
      <c r="AU856" s="24" t="s">
        <v>94</v>
      </c>
      <c r="AY856" s="24" t="s">
        <v>250</v>
      </c>
      <c r="BE856" s="206">
        <f>IF(N856="základní",J856,0)</f>
        <v>0</v>
      </c>
      <c r="BF856" s="206">
        <f>IF(N856="snížená",J856,0)</f>
        <v>0</v>
      </c>
      <c r="BG856" s="206">
        <f>IF(N856="zákl. přenesená",J856,0)</f>
        <v>0</v>
      </c>
      <c r="BH856" s="206">
        <f>IF(N856="sníž. přenesená",J856,0)</f>
        <v>0</v>
      </c>
      <c r="BI856" s="206">
        <f>IF(N856="nulová",J856,0)</f>
        <v>0</v>
      </c>
      <c r="BJ856" s="24" t="s">
        <v>94</v>
      </c>
      <c r="BK856" s="206">
        <f>ROUND(I856*H856,2)</f>
        <v>0</v>
      </c>
      <c r="BL856" s="24" t="s">
        <v>330</v>
      </c>
      <c r="BM856" s="24" t="s">
        <v>1992</v>
      </c>
    </row>
    <row r="857" spans="2:65" s="11" customFormat="1">
      <c r="B857" s="207"/>
      <c r="C857" s="208"/>
      <c r="D857" s="221" t="s">
        <v>260</v>
      </c>
      <c r="E857" s="231" t="s">
        <v>21</v>
      </c>
      <c r="F857" s="232" t="s">
        <v>1993</v>
      </c>
      <c r="G857" s="208"/>
      <c r="H857" s="233">
        <v>9.3000000000000007</v>
      </c>
      <c r="I857" s="213"/>
      <c r="J857" s="208"/>
      <c r="K857" s="208"/>
      <c r="L857" s="214"/>
      <c r="M857" s="215"/>
      <c r="N857" s="216"/>
      <c r="O857" s="216"/>
      <c r="P857" s="216"/>
      <c r="Q857" s="216"/>
      <c r="R857" s="216"/>
      <c r="S857" s="216"/>
      <c r="T857" s="217"/>
      <c r="AT857" s="218" t="s">
        <v>260</v>
      </c>
      <c r="AU857" s="218" t="s">
        <v>94</v>
      </c>
      <c r="AV857" s="11" t="s">
        <v>94</v>
      </c>
      <c r="AW857" s="11" t="s">
        <v>35</v>
      </c>
      <c r="AX857" s="11" t="s">
        <v>79</v>
      </c>
      <c r="AY857" s="218" t="s">
        <v>250</v>
      </c>
    </row>
    <row r="858" spans="2:65" s="1" customFormat="1" ht="22.5" customHeight="1">
      <c r="B858" s="41"/>
      <c r="C858" s="234" t="s">
        <v>1994</v>
      </c>
      <c r="D858" s="234" t="s">
        <v>304</v>
      </c>
      <c r="E858" s="235" t="s">
        <v>1995</v>
      </c>
      <c r="F858" s="236" t="s">
        <v>1996</v>
      </c>
      <c r="G858" s="237" t="s">
        <v>271</v>
      </c>
      <c r="H858" s="238">
        <v>2.133</v>
      </c>
      <c r="I858" s="239"/>
      <c r="J858" s="240">
        <f>ROUND(I858*H858,2)</f>
        <v>0</v>
      </c>
      <c r="K858" s="236" t="s">
        <v>21</v>
      </c>
      <c r="L858" s="241"/>
      <c r="M858" s="242" t="s">
        <v>21</v>
      </c>
      <c r="N858" s="243" t="s">
        <v>43</v>
      </c>
      <c r="O858" s="42"/>
      <c r="P858" s="204">
        <f>O858*H858</f>
        <v>0</v>
      </c>
      <c r="Q858" s="204">
        <v>2.2700000000000001E-2</v>
      </c>
      <c r="R858" s="204">
        <f>Q858*H858</f>
        <v>4.8419100000000007E-2</v>
      </c>
      <c r="S858" s="204">
        <v>0</v>
      </c>
      <c r="T858" s="205">
        <f>S858*H858</f>
        <v>0</v>
      </c>
      <c r="AR858" s="24" t="s">
        <v>408</v>
      </c>
      <c r="AT858" s="24" t="s">
        <v>304</v>
      </c>
      <c r="AU858" s="24" t="s">
        <v>94</v>
      </c>
      <c r="AY858" s="24" t="s">
        <v>250</v>
      </c>
      <c r="BE858" s="206">
        <f>IF(N858="základní",J858,0)</f>
        <v>0</v>
      </c>
      <c r="BF858" s="206">
        <f>IF(N858="snížená",J858,0)</f>
        <v>0</v>
      </c>
      <c r="BG858" s="206">
        <f>IF(N858="zákl. přenesená",J858,0)</f>
        <v>0</v>
      </c>
      <c r="BH858" s="206">
        <f>IF(N858="sníž. přenesená",J858,0)</f>
        <v>0</v>
      </c>
      <c r="BI858" s="206">
        <f>IF(N858="nulová",J858,0)</f>
        <v>0</v>
      </c>
      <c r="BJ858" s="24" t="s">
        <v>94</v>
      </c>
      <c r="BK858" s="206">
        <f>ROUND(I858*H858,2)</f>
        <v>0</v>
      </c>
      <c r="BL858" s="24" t="s">
        <v>330</v>
      </c>
      <c r="BM858" s="24" t="s">
        <v>1997</v>
      </c>
    </row>
    <row r="859" spans="2:65" s="11" customFormat="1">
      <c r="B859" s="207"/>
      <c r="C859" s="208"/>
      <c r="D859" s="209" t="s">
        <v>260</v>
      </c>
      <c r="E859" s="210" t="s">
        <v>21</v>
      </c>
      <c r="F859" s="211" t="s">
        <v>1998</v>
      </c>
      <c r="G859" s="208"/>
      <c r="H859" s="212">
        <v>2.0310000000000001</v>
      </c>
      <c r="I859" s="213"/>
      <c r="J859" s="208"/>
      <c r="K859" s="208"/>
      <c r="L859" s="214"/>
      <c r="M859" s="215"/>
      <c r="N859" s="216"/>
      <c r="O859" s="216"/>
      <c r="P859" s="216"/>
      <c r="Q859" s="216"/>
      <c r="R859" s="216"/>
      <c r="S859" s="216"/>
      <c r="T859" s="217"/>
      <c r="AT859" s="218" t="s">
        <v>260</v>
      </c>
      <c r="AU859" s="218" t="s">
        <v>94</v>
      </c>
      <c r="AV859" s="11" t="s">
        <v>94</v>
      </c>
      <c r="AW859" s="11" t="s">
        <v>35</v>
      </c>
      <c r="AX859" s="11" t="s">
        <v>71</v>
      </c>
      <c r="AY859" s="218" t="s">
        <v>250</v>
      </c>
    </row>
    <row r="860" spans="2:65" s="12" customFormat="1">
      <c r="B860" s="219"/>
      <c r="C860" s="220"/>
      <c r="D860" s="209" t="s">
        <v>260</v>
      </c>
      <c r="E860" s="256" t="s">
        <v>191</v>
      </c>
      <c r="F860" s="257" t="s">
        <v>263</v>
      </c>
      <c r="G860" s="220"/>
      <c r="H860" s="258">
        <v>2.0310000000000001</v>
      </c>
      <c r="I860" s="225"/>
      <c r="J860" s="220"/>
      <c r="K860" s="220"/>
      <c r="L860" s="226"/>
      <c r="M860" s="227"/>
      <c r="N860" s="228"/>
      <c r="O860" s="228"/>
      <c r="P860" s="228"/>
      <c r="Q860" s="228"/>
      <c r="R860" s="228"/>
      <c r="S860" s="228"/>
      <c r="T860" s="229"/>
      <c r="AT860" s="230" t="s">
        <v>260</v>
      </c>
      <c r="AU860" s="230" t="s">
        <v>94</v>
      </c>
      <c r="AV860" s="12" t="s">
        <v>251</v>
      </c>
      <c r="AW860" s="12" t="s">
        <v>35</v>
      </c>
      <c r="AX860" s="12" t="s">
        <v>71</v>
      </c>
      <c r="AY860" s="230" t="s">
        <v>250</v>
      </c>
    </row>
    <row r="861" spans="2:65" s="11" customFormat="1">
      <c r="B861" s="207"/>
      <c r="C861" s="208"/>
      <c r="D861" s="221" t="s">
        <v>260</v>
      </c>
      <c r="E861" s="231" t="s">
        <v>21</v>
      </c>
      <c r="F861" s="232" t="s">
        <v>1999</v>
      </c>
      <c r="G861" s="208"/>
      <c r="H861" s="233">
        <v>2.133</v>
      </c>
      <c r="I861" s="213"/>
      <c r="J861" s="208"/>
      <c r="K861" s="208"/>
      <c r="L861" s="214"/>
      <c r="M861" s="215"/>
      <c r="N861" s="216"/>
      <c r="O861" s="216"/>
      <c r="P861" s="216"/>
      <c r="Q861" s="216"/>
      <c r="R861" s="216"/>
      <c r="S861" s="216"/>
      <c r="T861" s="217"/>
      <c r="AT861" s="218" t="s">
        <v>260</v>
      </c>
      <c r="AU861" s="218" t="s">
        <v>94</v>
      </c>
      <c r="AV861" s="11" t="s">
        <v>94</v>
      </c>
      <c r="AW861" s="11" t="s">
        <v>35</v>
      </c>
      <c r="AX861" s="11" t="s">
        <v>79</v>
      </c>
      <c r="AY861" s="218" t="s">
        <v>250</v>
      </c>
    </row>
    <row r="862" spans="2:65" s="1" customFormat="1" ht="22.5" customHeight="1">
      <c r="B862" s="41"/>
      <c r="C862" s="234" t="s">
        <v>2000</v>
      </c>
      <c r="D862" s="234" t="s">
        <v>304</v>
      </c>
      <c r="E862" s="235" t="s">
        <v>2001</v>
      </c>
      <c r="F862" s="236" t="s">
        <v>2002</v>
      </c>
      <c r="G862" s="237" t="s">
        <v>271</v>
      </c>
      <c r="H862" s="238">
        <v>2.133</v>
      </c>
      <c r="I862" s="239"/>
      <c r="J862" s="240">
        <f>ROUND(I862*H862,2)</f>
        <v>0</v>
      </c>
      <c r="K862" s="236" t="s">
        <v>21</v>
      </c>
      <c r="L862" s="241"/>
      <c r="M862" s="242" t="s">
        <v>21</v>
      </c>
      <c r="N862" s="243" t="s">
        <v>43</v>
      </c>
      <c r="O862" s="42"/>
      <c r="P862" s="204">
        <f>O862*H862</f>
        <v>0</v>
      </c>
      <c r="Q862" s="204">
        <v>0</v>
      </c>
      <c r="R862" s="204">
        <f>Q862*H862</f>
        <v>0</v>
      </c>
      <c r="S862" s="204">
        <v>0</v>
      </c>
      <c r="T862" s="205">
        <f>S862*H862</f>
        <v>0</v>
      </c>
      <c r="AR862" s="24" t="s">
        <v>408</v>
      </c>
      <c r="AT862" s="24" t="s">
        <v>304</v>
      </c>
      <c r="AU862" s="24" t="s">
        <v>94</v>
      </c>
      <c r="AY862" s="24" t="s">
        <v>250</v>
      </c>
      <c r="BE862" s="206">
        <f>IF(N862="základní",J862,0)</f>
        <v>0</v>
      </c>
      <c r="BF862" s="206">
        <f>IF(N862="snížená",J862,0)</f>
        <v>0</v>
      </c>
      <c r="BG862" s="206">
        <f>IF(N862="zákl. přenesená",J862,0)</f>
        <v>0</v>
      </c>
      <c r="BH862" s="206">
        <f>IF(N862="sníž. přenesená",J862,0)</f>
        <v>0</v>
      </c>
      <c r="BI862" s="206">
        <f>IF(N862="nulová",J862,0)</f>
        <v>0</v>
      </c>
      <c r="BJ862" s="24" t="s">
        <v>94</v>
      </c>
      <c r="BK862" s="206">
        <f>ROUND(I862*H862,2)</f>
        <v>0</v>
      </c>
      <c r="BL862" s="24" t="s">
        <v>330</v>
      </c>
      <c r="BM862" s="24" t="s">
        <v>2003</v>
      </c>
    </row>
    <row r="863" spans="2:65" s="11" customFormat="1">
      <c r="B863" s="207"/>
      <c r="C863" s="208"/>
      <c r="D863" s="221" t="s">
        <v>260</v>
      </c>
      <c r="E863" s="231" t="s">
        <v>21</v>
      </c>
      <c r="F863" s="232" t="s">
        <v>1999</v>
      </c>
      <c r="G863" s="208"/>
      <c r="H863" s="233">
        <v>2.133</v>
      </c>
      <c r="I863" s="213"/>
      <c r="J863" s="208"/>
      <c r="K863" s="208"/>
      <c r="L863" s="214"/>
      <c r="M863" s="215"/>
      <c r="N863" s="216"/>
      <c r="O863" s="216"/>
      <c r="P863" s="216"/>
      <c r="Q863" s="216"/>
      <c r="R863" s="216"/>
      <c r="S863" s="216"/>
      <c r="T863" s="217"/>
      <c r="AT863" s="218" t="s">
        <v>260</v>
      </c>
      <c r="AU863" s="218" t="s">
        <v>94</v>
      </c>
      <c r="AV863" s="11" t="s">
        <v>94</v>
      </c>
      <c r="AW863" s="11" t="s">
        <v>35</v>
      </c>
      <c r="AX863" s="11" t="s">
        <v>79</v>
      </c>
      <c r="AY863" s="218" t="s">
        <v>250</v>
      </c>
    </row>
    <row r="864" spans="2:65" s="1" customFormat="1" ht="22.5" customHeight="1">
      <c r="B864" s="41"/>
      <c r="C864" s="195" t="s">
        <v>2004</v>
      </c>
      <c r="D864" s="195" t="s">
        <v>253</v>
      </c>
      <c r="E864" s="196" t="s">
        <v>2005</v>
      </c>
      <c r="F864" s="197" t="s">
        <v>2006</v>
      </c>
      <c r="G864" s="198" t="s">
        <v>301</v>
      </c>
      <c r="H864" s="199">
        <v>6</v>
      </c>
      <c r="I864" s="200"/>
      <c r="J864" s="201">
        <f t="shared" ref="J864:J872" si="120">ROUND(I864*H864,2)</f>
        <v>0</v>
      </c>
      <c r="K864" s="197" t="s">
        <v>257</v>
      </c>
      <c r="L864" s="61"/>
      <c r="M864" s="202" t="s">
        <v>21</v>
      </c>
      <c r="N864" s="203" t="s">
        <v>43</v>
      </c>
      <c r="O864" s="42"/>
      <c r="P864" s="204">
        <f t="shared" ref="P864:P872" si="121">O864*H864</f>
        <v>0</v>
      </c>
      <c r="Q864" s="204">
        <v>0</v>
      </c>
      <c r="R864" s="204">
        <f t="shared" ref="R864:R872" si="122">Q864*H864</f>
        <v>0</v>
      </c>
      <c r="S864" s="204">
        <v>0</v>
      </c>
      <c r="T864" s="205">
        <f t="shared" ref="T864:T872" si="123">S864*H864</f>
        <v>0</v>
      </c>
      <c r="AR864" s="24" t="s">
        <v>330</v>
      </c>
      <c r="AT864" s="24" t="s">
        <v>253</v>
      </c>
      <c r="AU864" s="24" t="s">
        <v>94</v>
      </c>
      <c r="AY864" s="24" t="s">
        <v>250</v>
      </c>
      <c r="BE864" s="206">
        <f t="shared" ref="BE864:BE872" si="124">IF(N864="základní",J864,0)</f>
        <v>0</v>
      </c>
      <c r="BF864" s="206">
        <f t="shared" ref="BF864:BF872" si="125">IF(N864="snížená",J864,0)</f>
        <v>0</v>
      </c>
      <c r="BG864" s="206">
        <f t="shared" ref="BG864:BG872" si="126">IF(N864="zákl. přenesená",J864,0)</f>
        <v>0</v>
      </c>
      <c r="BH864" s="206">
        <f t="shared" ref="BH864:BH872" si="127">IF(N864="sníž. přenesená",J864,0)</f>
        <v>0</v>
      </c>
      <c r="BI864" s="206">
        <f t="shared" ref="BI864:BI872" si="128">IF(N864="nulová",J864,0)</f>
        <v>0</v>
      </c>
      <c r="BJ864" s="24" t="s">
        <v>94</v>
      </c>
      <c r="BK864" s="206">
        <f t="shared" ref="BK864:BK872" si="129">ROUND(I864*H864,2)</f>
        <v>0</v>
      </c>
      <c r="BL864" s="24" t="s">
        <v>330</v>
      </c>
      <c r="BM864" s="24" t="s">
        <v>2007</v>
      </c>
    </row>
    <row r="865" spans="2:65" s="1" customFormat="1" ht="44.25" customHeight="1">
      <c r="B865" s="41"/>
      <c r="C865" s="234" t="s">
        <v>2008</v>
      </c>
      <c r="D865" s="234" t="s">
        <v>304</v>
      </c>
      <c r="E865" s="235" t="s">
        <v>2009</v>
      </c>
      <c r="F865" s="236" t="s">
        <v>2010</v>
      </c>
      <c r="G865" s="237" t="s">
        <v>301</v>
      </c>
      <c r="H865" s="238">
        <v>2</v>
      </c>
      <c r="I865" s="239"/>
      <c r="J865" s="240">
        <f t="shared" si="120"/>
        <v>0</v>
      </c>
      <c r="K865" s="236" t="s">
        <v>21</v>
      </c>
      <c r="L865" s="241"/>
      <c r="M865" s="242" t="s">
        <v>21</v>
      </c>
      <c r="N865" s="243" t="s">
        <v>43</v>
      </c>
      <c r="O865" s="42"/>
      <c r="P865" s="204">
        <f t="shared" si="121"/>
        <v>0</v>
      </c>
      <c r="Q865" s="204">
        <v>0</v>
      </c>
      <c r="R865" s="204">
        <f t="shared" si="122"/>
        <v>0</v>
      </c>
      <c r="S865" s="204">
        <v>0</v>
      </c>
      <c r="T865" s="205">
        <f t="shared" si="123"/>
        <v>0</v>
      </c>
      <c r="AR865" s="24" t="s">
        <v>408</v>
      </c>
      <c r="AT865" s="24" t="s">
        <v>304</v>
      </c>
      <c r="AU865" s="24" t="s">
        <v>94</v>
      </c>
      <c r="AY865" s="24" t="s">
        <v>250</v>
      </c>
      <c r="BE865" s="206">
        <f t="shared" si="124"/>
        <v>0</v>
      </c>
      <c r="BF865" s="206">
        <f t="shared" si="125"/>
        <v>0</v>
      </c>
      <c r="BG865" s="206">
        <f t="shared" si="126"/>
        <v>0</v>
      </c>
      <c r="BH865" s="206">
        <f t="shared" si="127"/>
        <v>0</v>
      </c>
      <c r="BI865" s="206">
        <f t="shared" si="128"/>
        <v>0</v>
      </c>
      <c r="BJ865" s="24" t="s">
        <v>94</v>
      </c>
      <c r="BK865" s="206">
        <f t="shared" si="129"/>
        <v>0</v>
      </c>
      <c r="BL865" s="24" t="s">
        <v>330</v>
      </c>
      <c r="BM865" s="24" t="s">
        <v>2011</v>
      </c>
    </row>
    <row r="866" spans="2:65" s="1" customFormat="1" ht="44.25" customHeight="1">
      <c r="B866" s="41"/>
      <c r="C866" s="234" t="s">
        <v>2012</v>
      </c>
      <c r="D866" s="234" t="s">
        <v>304</v>
      </c>
      <c r="E866" s="235" t="s">
        <v>2013</v>
      </c>
      <c r="F866" s="236" t="s">
        <v>2014</v>
      </c>
      <c r="G866" s="237" t="s">
        <v>301</v>
      </c>
      <c r="H866" s="238">
        <v>2</v>
      </c>
      <c r="I866" s="239"/>
      <c r="J866" s="240">
        <f t="shared" si="120"/>
        <v>0</v>
      </c>
      <c r="K866" s="236" t="s">
        <v>21</v>
      </c>
      <c r="L866" s="241"/>
      <c r="M866" s="242" t="s">
        <v>21</v>
      </c>
      <c r="N866" s="243" t="s">
        <v>43</v>
      </c>
      <c r="O866" s="42"/>
      <c r="P866" s="204">
        <f t="shared" si="121"/>
        <v>0</v>
      </c>
      <c r="Q866" s="204">
        <v>0</v>
      </c>
      <c r="R866" s="204">
        <f t="shared" si="122"/>
        <v>0</v>
      </c>
      <c r="S866" s="204">
        <v>0</v>
      </c>
      <c r="T866" s="205">
        <f t="shared" si="123"/>
        <v>0</v>
      </c>
      <c r="AR866" s="24" t="s">
        <v>408</v>
      </c>
      <c r="AT866" s="24" t="s">
        <v>304</v>
      </c>
      <c r="AU866" s="24" t="s">
        <v>94</v>
      </c>
      <c r="AY866" s="24" t="s">
        <v>250</v>
      </c>
      <c r="BE866" s="206">
        <f t="shared" si="124"/>
        <v>0</v>
      </c>
      <c r="BF866" s="206">
        <f t="shared" si="125"/>
        <v>0</v>
      </c>
      <c r="BG866" s="206">
        <f t="shared" si="126"/>
        <v>0</v>
      </c>
      <c r="BH866" s="206">
        <f t="shared" si="127"/>
        <v>0</v>
      </c>
      <c r="BI866" s="206">
        <f t="shared" si="128"/>
        <v>0</v>
      </c>
      <c r="BJ866" s="24" t="s">
        <v>94</v>
      </c>
      <c r="BK866" s="206">
        <f t="shared" si="129"/>
        <v>0</v>
      </c>
      <c r="BL866" s="24" t="s">
        <v>330</v>
      </c>
      <c r="BM866" s="24" t="s">
        <v>2015</v>
      </c>
    </row>
    <row r="867" spans="2:65" s="1" customFormat="1" ht="44.25" customHeight="1">
      <c r="B867" s="41"/>
      <c r="C867" s="234" t="s">
        <v>2016</v>
      </c>
      <c r="D867" s="234" t="s">
        <v>304</v>
      </c>
      <c r="E867" s="235" t="s">
        <v>2017</v>
      </c>
      <c r="F867" s="236" t="s">
        <v>2018</v>
      </c>
      <c r="G867" s="237" t="s">
        <v>301</v>
      </c>
      <c r="H867" s="238">
        <v>2</v>
      </c>
      <c r="I867" s="239"/>
      <c r="J867" s="240">
        <f t="shared" si="120"/>
        <v>0</v>
      </c>
      <c r="K867" s="236" t="s">
        <v>21</v>
      </c>
      <c r="L867" s="241"/>
      <c r="M867" s="242" t="s">
        <v>21</v>
      </c>
      <c r="N867" s="243" t="s">
        <v>43</v>
      </c>
      <c r="O867" s="42"/>
      <c r="P867" s="204">
        <f t="shared" si="121"/>
        <v>0</v>
      </c>
      <c r="Q867" s="204">
        <v>0</v>
      </c>
      <c r="R867" s="204">
        <f t="shared" si="122"/>
        <v>0</v>
      </c>
      <c r="S867" s="204">
        <v>0</v>
      </c>
      <c r="T867" s="205">
        <f t="shared" si="123"/>
        <v>0</v>
      </c>
      <c r="AR867" s="24" t="s">
        <v>408</v>
      </c>
      <c r="AT867" s="24" t="s">
        <v>304</v>
      </c>
      <c r="AU867" s="24" t="s">
        <v>94</v>
      </c>
      <c r="AY867" s="24" t="s">
        <v>250</v>
      </c>
      <c r="BE867" s="206">
        <f t="shared" si="124"/>
        <v>0</v>
      </c>
      <c r="BF867" s="206">
        <f t="shared" si="125"/>
        <v>0</v>
      </c>
      <c r="BG867" s="206">
        <f t="shared" si="126"/>
        <v>0</v>
      </c>
      <c r="BH867" s="206">
        <f t="shared" si="127"/>
        <v>0</v>
      </c>
      <c r="BI867" s="206">
        <f t="shared" si="128"/>
        <v>0</v>
      </c>
      <c r="BJ867" s="24" t="s">
        <v>94</v>
      </c>
      <c r="BK867" s="206">
        <f t="shared" si="129"/>
        <v>0</v>
      </c>
      <c r="BL867" s="24" t="s">
        <v>330</v>
      </c>
      <c r="BM867" s="24" t="s">
        <v>2019</v>
      </c>
    </row>
    <row r="868" spans="2:65" s="1" customFormat="1" ht="22.5" customHeight="1">
      <c r="B868" s="41"/>
      <c r="C868" s="195" t="s">
        <v>2020</v>
      </c>
      <c r="D868" s="195" t="s">
        <v>253</v>
      </c>
      <c r="E868" s="196" t="s">
        <v>2021</v>
      </c>
      <c r="F868" s="197" t="s">
        <v>2022</v>
      </c>
      <c r="G868" s="198" t="s">
        <v>301</v>
      </c>
      <c r="H868" s="199">
        <v>1</v>
      </c>
      <c r="I868" s="200"/>
      <c r="J868" s="201">
        <f t="shared" si="120"/>
        <v>0</v>
      </c>
      <c r="K868" s="197" t="s">
        <v>257</v>
      </c>
      <c r="L868" s="61"/>
      <c r="M868" s="202" t="s">
        <v>21</v>
      </c>
      <c r="N868" s="203" t="s">
        <v>43</v>
      </c>
      <c r="O868" s="42"/>
      <c r="P868" s="204">
        <f t="shared" si="121"/>
        <v>0</v>
      </c>
      <c r="Q868" s="204">
        <v>0</v>
      </c>
      <c r="R868" s="204">
        <f t="shared" si="122"/>
        <v>0</v>
      </c>
      <c r="S868" s="204">
        <v>0</v>
      </c>
      <c r="T868" s="205">
        <f t="shared" si="123"/>
        <v>0</v>
      </c>
      <c r="AR868" s="24" t="s">
        <v>330</v>
      </c>
      <c r="AT868" s="24" t="s">
        <v>253</v>
      </c>
      <c r="AU868" s="24" t="s">
        <v>94</v>
      </c>
      <c r="AY868" s="24" t="s">
        <v>250</v>
      </c>
      <c r="BE868" s="206">
        <f t="shared" si="124"/>
        <v>0</v>
      </c>
      <c r="BF868" s="206">
        <f t="shared" si="125"/>
        <v>0</v>
      </c>
      <c r="BG868" s="206">
        <f t="shared" si="126"/>
        <v>0</v>
      </c>
      <c r="BH868" s="206">
        <f t="shared" si="127"/>
        <v>0</v>
      </c>
      <c r="BI868" s="206">
        <f t="shared" si="128"/>
        <v>0</v>
      </c>
      <c r="BJ868" s="24" t="s">
        <v>94</v>
      </c>
      <c r="BK868" s="206">
        <f t="shared" si="129"/>
        <v>0</v>
      </c>
      <c r="BL868" s="24" t="s">
        <v>330</v>
      </c>
      <c r="BM868" s="24" t="s">
        <v>2023</v>
      </c>
    </row>
    <row r="869" spans="2:65" s="1" customFormat="1" ht="57" customHeight="1">
      <c r="B869" s="41"/>
      <c r="C869" s="234" t="s">
        <v>2024</v>
      </c>
      <c r="D869" s="234" t="s">
        <v>304</v>
      </c>
      <c r="E869" s="235" t="s">
        <v>2025</v>
      </c>
      <c r="F869" s="236" t="s">
        <v>2026</v>
      </c>
      <c r="G869" s="237" t="s">
        <v>301</v>
      </c>
      <c r="H869" s="238">
        <v>1</v>
      </c>
      <c r="I869" s="239"/>
      <c r="J869" s="240">
        <f t="shared" si="120"/>
        <v>0</v>
      </c>
      <c r="K869" s="236" t="s">
        <v>21</v>
      </c>
      <c r="L869" s="241"/>
      <c r="M869" s="242" t="s">
        <v>21</v>
      </c>
      <c r="N869" s="243" t="s">
        <v>43</v>
      </c>
      <c r="O869" s="42"/>
      <c r="P869" s="204">
        <f t="shared" si="121"/>
        <v>0</v>
      </c>
      <c r="Q869" s="204">
        <v>0</v>
      </c>
      <c r="R869" s="204">
        <f t="shared" si="122"/>
        <v>0</v>
      </c>
      <c r="S869" s="204">
        <v>0</v>
      </c>
      <c r="T869" s="205">
        <f t="shared" si="123"/>
        <v>0</v>
      </c>
      <c r="AR869" s="24" t="s">
        <v>408</v>
      </c>
      <c r="AT869" s="24" t="s">
        <v>304</v>
      </c>
      <c r="AU869" s="24" t="s">
        <v>94</v>
      </c>
      <c r="AY869" s="24" t="s">
        <v>250</v>
      </c>
      <c r="BE869" s="206">
        <f t="shared" si="124"/>
        <v>0</v>
      </c>
      <c r="BF869" s="206">
        <f t="shared" si="125"/>
        <v>0</v>
      </c>
      <c r="BG869" s="206">
        <f t="shared" si="126"/>
        <v>0</v>
      </c>
      <c r="BH869" s="206">
        <f t="shared" si="127"/>
        <v>0</v>
      </c>
      <c r="BI869" s="206">
        <f t="shared" si="128"/>
        <v>0</v>
      </c>
      <c r="BJ869" s="24" t="s">
        <v>94</v>
      </c>
      <c r="BK869" s="206">
        <f t="shared" si="129"/>
        <v>0</v>
      </c>
      <c r="BL869" s="24" t="s">
        <v>330</v>
      </c>
      <c r="BM869" s="24" t="s">
        <v>2027</v>
      </c>
    </row>
    <row r="870" spans="2:65" s="1" customFormat="1" ht="31.5" customHeight="1">
      <c r="B870" s="41"/>
      <c r="C870" s="195" t="s">
        <v>2028</v>
      </c>
      <c r="D870" s="195" t="s">
        <v>253</v>
      </c>
      <c r="E870" s="196" t="s">
        <v>2029</v>
      </c>
      <c r="F870" s="197" t="s">
        <v>2030</v>
      </c>
      <c r="G870" s="198" t="s">
        <v>301</v>
      </c>
      <c r="H870" s="199">
        <v>1</v>
      </c>
      <c r="I870" s="200"/>
      <c r="J870" s="201">
        <f t="shared" si="120"/>
        <v>0</v>
      </c>
      <c r="K870" s="197" t="s">
        <v>257</v>
      </c>
      <c r="L870" s="61"/>
      <c r="M870" s="202" t="s">
        <v>21</v>
      </c>
      <c r="N870" s="203" t="s">
        <v>43</v>
      </c>
      <c r="O870" s="42"/>
      <c r="P870" s="204">
        <f t="shared" si="121"/>
        <v>0</v>
      </c>
      <c r="Q870" s="204">
        <v>0</v>
      </c>
      <c r="R870" s="204">
        <f t="shared" si="122"/>
        <v>0</v>
      </c>
      <c r="S870" s="204">
        <v>0</v>
      </c>
      <c r="T870" s="205">
        <f t="shared" si="123"/>
        <v>0</v>
      </c>
      <c r="AR870" s="24" t="s">
        <v>330</v>
      </c>
      <c r="AT870" s="24" t="s">
        <v>253</v>
      </c>
      <c r="AU870" s="24" t="s">
        <v>94</v>
      </c>
      <c r="AY870" s="24" t="s">
        <v>250</v>
      </c>
      <c r="BE870" s="206">
        <f t="shared" si="124"/>
        <v>0</v>
      </c>
      <c r="BF870" s="206">
        <f t="shared" si="125"/>
        <v>0</v>
      </c>
      <c r="BG870" s="206">
        <f t="shared" si="126"/>
        <v>0</v>
      </c>
      <c r="BH870" s="206">
        <f t="shared" si="127"/>
        <v>0</v>
      </c>
      <c r="BI870" s="206">
        <f t="shared" si="128"/>
        <v>0</v>
      </c>
      <c r="BJ870" s="24" t="s">
        <v>94</v>
      </c>
      <c r="BK870" s="206">
        <f t="shared" si="129"/>
        <v>0</v>
      </c>
      <c r="BL870" s="24" t="s">
        <v>330</v>
      </c>
      <c r="BM870" s="24" t="s">
        <v>2031</v>
      </c>
    </row>
    <row r="871" spans="2:65" s="1" customFormat="1" ht="44.25" customHeight="1">
      <c r="B871" s="41"/>
      <c r="C871" s="234" t="s">
        <v>2032</v>
      </c>
      <c r="D871" s="234" t="s">
        <v>304</v>
      </c>
      <c r="E871" s="235" t="s">
        <v>2033</v>
      </c>
      <c r="F871" s="236" t="s">
        <v>2034</v>
      </c>
      <c r="G871" s="237" t="s">
        <v>301</v>
      </c>
      <c r="H871" s="238">
        <v>1</v>
      </c>
      <c r="I871" s="239"/>
      <c r="J871" s="240">
        <f t="shared" si="120"/>
        <v>0</v>
      </c>
      <c r="K871" s="236" t="s">
        <v>21</v>
      </c>
      <c r="L871" s="241"/>
      <c r="M871" s="242" t="s">
        <v>21</v>
      </c>
      <c r="N871" s="243" t="s">
        <v>43</v>
      </c>
      <c r="O871" s="42"/>
      <c r="P871" s="204">
        <f t="shared" si="121"/>
        <v>0</v>
      </c>
      <c r="Q871" s="204">
        <v>0</v>
      </c>
      <c r="R871" s="204">
        <f t="shared" si="122"/>
        <v>0</v>
      </c>
      <c r="S871" s="204">
        <v>0</v>
      </c>
      <c r="T871" s="205">
        <f t="shared" si="123"/>
        <v>0</v>
      </c>
      <c r="AR871" s="24" t="s">
        <v>408</v>
      </c>
      <c r="AT871" s="24" t="s">
        <v>304</v>
      </c>
      <c r="AU871" s="24" t="s">
        <v>94</v>
      </c>
      <c r="AY871" s="24" t="s">
        <v>250</v>
      </c>
      <c r="BE871" s="206">
        <f t="shared" si="124"/>
        <v>0</v>
      </c>
      <c r="BF871" s="206">
        <f t="shared" si="125"/>
        <v>0</v>
      </c>
      <c r="BG871" s="206">
        <f t="shared" si="126"/>
        <v>0</v>
      </c>
      <c r="BH871" s="206">
        <f t="shared" si="127"/>
        <v>0</v>
      </c>
      <c r="BI871" s="206">
        <f t="shared" si="128"/>
        <v>0</v>
      </c>
      <c r="BJ871" s="24" t="s">
        <v>94</v>
      </c>
      <c r="BK871" s="206">
        <f t="shared" si="129"/>
        <v>0</v>
      </c>
      <c r="BL871" s="24" t="s">
        <v>330</v>
      </c>
      <c r="BM871" s="24" t="s">
        <v>2035</v>
      </c>
    </row>
    <row r="872" spans="2:65" s="1" customFormat="1" ht="22.5" customHeight="1">
      <c r="B872" s="41"/>
      <c r="C872" s="195" t="s">
        <v>2036</v>
      </c>
      <c r="D872" s="195" t="s">
        <v>253</v>
      </c>
      <c r="E872" s="196" t="s">
        <v>2037</v>
      </c>
      <c r="F872" s="197" t="s">
        <v>2038</v>
      </c>
      <c r="G872" s="198" t="s">
        <v>301</v>
      </c>
      <c r="H872" s="199">
        <v>8</v>
      </c>
      <c r="I872" s="200"/>
      <c r="J872" s="201">
        <f t="shared" si="120"/>
        <v>0</v>
      </c>
      <c r="K872" s="197" t="s">
        <v>257</v>
      </c>
      <c r="L872" s="61"/>
      <c r="M872" s="202" t="s">
        <v>21</v>
      </c>
      <c r="N872" s="203" t="s">
        <v>43</v>
      </c>
      <c r="O872" s="42"/>
      <c r="P872" s="204">
        <f t="shared" si="121"/>
        <v>0</v>
      </c>
      <c r="Q872" s="204">
        <v>0</v>
      </c>
      <c r="R872" s="204">
        <f t="shared" si="122"/>
        <v>0</v>
      </c>
      <c r="S872" s="204">
        <v>0</v>
      </c>
      <c r="T872" s="205">
        <f t="shared" si="123"/>
        <v>0</v>
      </c>
      <c r="AR872" s="24" t="s">
        <v>330</v>
      </c>
      <c r="AT872" s="24" t="s">
        <v>253</v>
      </c>
      <c r="AU872" s="24" t="s">
        <v>94</v>
      </c>
      <c r="AY872" s="24" t="s">
        <v>250</v>
      </c>
      <c r="BE872" s="206">
        <f t="shared" si="124"/>
        <v>0</v>
      </c>
      <c r="BF872" s="206">
        <f t="shared" si="125"/>
        <v>0</v>
      </c>
      <c r="BG872" s="206">
        <f t="shared" si="126"/>
        <v>0</v>
      </c>
      <c r="BH872" s="206">
        <f t="shared" si="127"/>
        <v>0</v>
      </c>
      <c r="BI872" s="206">
        <f t="shared" si="128"/>
        <v>0</v>
      </c>
      <c r="BJ872" s="24" t="s">
        <v>94</v>
      </c>
      <c r="BK872" s="206">
        <f t="shared" si="129"/>
        <v>0</v>
      </c>
      <c r="BL872" s="24" t="s">
        <v>330</v>
      </c>
      <c r="BM872" s="24" t="s">
        <v>2039</v>
      </c>
    </row>
    <row r="873" spans="2:65" s="11" customFormat="1">
      <c r="B873" s="207"/>
      <c r="C873" s="208"/>
      <c r="D873" s="221" t="s">
        <v>260</v>
      </c>
      <c r="E873" s="231" t="s">
        <v>21</v>
      </c>
      <c r="F873" s="232" t="s">
        <v>2040</v>
      </c>
      <c r="G873" s="208"/>
      <c r="H873" s="233">
        <v>8</v>
      </c>
      <c r="I873" s="213"/>
      <c r="J873" s="208"/>
      <c r="K873" s="208"/>
      <c r="L873" s="214"/>
      <c r="M873" s="215"/>
      <c r="N873" s="216"/>
      <c r="O873" s="216"/>
      <c r="P873" s="216"/>
      <c r="Q873" s="216"/>
      <c r="R873" s="216"/>
      <c r="S873" s="216"/>
      <c r="T873" s="217"/>
      <c r="AT873" s="218" t="s">
        <v>260</v>
      </c>
      <c r="AU873" s="218" t="s">
        <v>94</v>
      </c>
      <c r="AV873" s="11" t="s">
        <v>94</v>
      </c>
      <c r="AW873" s="11" t="s">
        <v>35</v>
      </c>
      <c r="AX873" s="11" t="s">
        <v>79</v>
      </c>
      <c r="AY873" s="218" t="s">
        <v>250</v>
      </c>
    </row>
    <row r="874" spans="2:65" s="1" customFormat="1" ht="22.5" customHeight="1">
      <c r="B874" s="41"/>
      <c r="C874" s="234" t="s">
        <v>2041</v>
      </c>
      <c r="D874" s="234" t="s">
        <v>304</v>
      </c>
      <c r="E874" s="235" t="s">
        <v>2042</v>
      </c>
      <c r="F874" s="236" t="s">
        <v>2043</v>
      </c>
      <c r="G874" s="237" t="s">
        <v>301</v>
      </c>
      <c r="H874" s="238">
        <v>8</v>
      </c>
      <c r="I874" s="239"/>
      <c r="J874" s="240">
        <f>ROUND(I874*H874,2)</f>
        <v>0</v>
      </c>
      <c r="K874" s="236" t="s">
        <v>21</v>
      </c>
      <c r="L874" s="241"/>
      <c r="M874" s="242" t="s">
        <v>21</v>
      </c>
      <c r="N874" s="243" t="s">
        <v>43</v>
      </c>
      <c r="O874" s="42"/>
      <c r="P874" s="204">
        <f>O874*H874</f>
        <v>0</v>
      </c>
      <c r="Q874" s="204">
        <v>0</v>
      </c>
      <c r="R874" s="204">
        <f>Q874*H874</f>
        <v>0</v>
      </c>
      <c r="S874" s="204">
        <v>0</v>
      </c>
      <c r="T874" s="205">
        <f>S874*H874</f>
        <v>0</v>
      </c>
      <c r="AR874" s="24" t="s">
        <v>408</v>
      </c>
      <c r="AT874" s="24" t="s">
        <v>304</v>
      </c>
      <c r="AU874" s="24" t="s">
        <v>94</v>
      </c>
      <c r="AY874" s="24" t="s">
        <v>250</v>
      </c>
      <c r="BE874" s="206">
        <f>IF(N874="základní",J874,0)</f>
        <v>0</v>
      </c>
      <c r="BF874" s="206">
        <f>IF(N874="snížená",J874,0)</f>
        <v>0</v>
      </c>
      <c r="BG874" s="206">
        <f>IF(N874="zákl. přenesená",J874,0)</f>
        <v>0</v>
      </c>
      <c r="BH874" s="206">
        <f>IF(N874="sníž. přenesená",J874,0)</f>
        <v>0</v>
      </c>
      <c r="BI874" s="206">
        <f>IF(N874="nulová",J874,0)</f>
        <v>0</v>
      </c>
      <c r="BJ874" s="24" t="s">
        <v>94</v>
      </c>
      <c r="BK874" s="206">
        <f>ROUND(I874*H874,2)</f>
        <v>0</v>
      </c>
      <c r="BL874" s="24" t="s">
        <v>330</v>
      </c>
      <c r="BM874" s="24" t="s">
        <v>2044</v>
      </c>
    </row>
    <row r="875" spans="2:65" s="1" customFormat="1" ht="22.5" customHeight="1">
      <c r="B875" s="41"/>
      <c r="C875" s="195" t="s">
        <v>2045</v>
      </c>
      <c r="D875" s="195" t="s">
        <v>253</v>
      </c>
      <c r="E875" s="196" t="s">
        <v>2046</v>
      </c>
      <c r="F875" s="197" t="s">
        <v>2047</v>
      </c>
      <c r="G875" s="198" t="s">
        <v>301</v>
      </c>
      <c r="H875" s="199">
        <v>1</v>
      </c>
      <c r="I875" s="200"/>
      <c r="J875" s="201">
        <f>ROUND(I875*H875,2)</f>
        <v>0</v>
      </c>
      <c r="K875" s="197" t="s">
        <v>257</v>
      </c>
      <c r="L875" s="61"/>
      <c r="M875" s="202" t="s">
        <v>21</v>
      </c>
      <c r="N875" s="203" t="s">
        <v>43</v>
      </c>
      <c r="O875" s="42"/>
      <c r="P875" s="204">
        <f>O875*H875</f>
        <v>0</v>
      </c>
      <c r="Q875" s="204">
        <v>0</v>
      </c>
      <c r="R875" s="204">
        <f>Q875*H875</f>
        <v>0</v>
      </c>
      <c r="S875" s="204">
        <v>1.8E-3</v>
      </c>
      <c r="T875" s="205">
        <f>S875*H875</f>
        <v>1.8E-3</v>
      </c>
      <c r="AR875" s="24" t="s">
        <v>330</v>
      </c>
      <c r="AT875" s="24" t="s">
        <v>253</v>
      </c>
      <c r="AU875" s="24" t="s">
        <v>94</v>
      </c>
      <c r="AY875" s="24" t="s">
        <v>250</v>
      </c>
      <c r="BE875" s="206">
        <f>IF(N875="základní",J875,0)</f>
        <v>0</v>
      </c>
      <c r="BF875" s="206">
        <f>IF(N875="snížená",J875,0)</f>
        <v>0</v>
      </c>
      <c r="BG875" s="206">
        <f>IF(N875="zákl. přenesená",J875,0)</f>
        <v>0</v>
      </c>
      <c r="BH875" s="206">
        <f>IF(N875="sníž. přenesená",J875,0)</f>
        <v>0</v>
      </c>
      <c r="BI875" s="206">
        <f>IF(N875="nulová",J875,0)</f>
        <v>0</v>
      </c>
      <c r="BJ875" s="24" t="s">
        <v>94</v>
      </c>
      <c r="BK875" s="206">
        <f>ROUND(I875*H875,2)</f>
        <v>0</v>
      </c>
      <c r="BL875" s="24" t="s">
        <v>330</v>
      </c>
      <c r="BM875" s="24" t="s">
        <v>2048</v>
      </c>
    </row>
    <row r="876" spans="2:65" s="11" customFormat="1">
      <c r="B876" s="207"/>
      <c r="C876" s="208"/>
      <c r="D876" s="221" t="s">
        <v>260</v>
      </c>
      <c r="E876" s="231" t="s">
        <v>21</v>
      </c>
      <c r="F876" s="232" t="s">
        <v>2049</v>
      </c>
      <c r="G876" s="208"/>
      <c r="H876" s="233">
        <v>1</v>
      </c>
      <c r="I876" s="213"/>
      <c r="J876" s="208"/>
      <c r="K876" s="208"/>
      <c r="L876" s="214"/>
      <c r="M876" s="215"/>
      <c r="N876" s="216"/>
      <c r="O876" s="216"/>
      <c r="P876" s="216"/>
      <c r="Q876" s="216"/>
      <c r="R876" s="216"/>
      <c r="S876" s="216"/>
      <c r="T876" s="217"/>
      <c r="AT876" s="218" t="s">
        <v>260</v>
      </c>
      <c r="AU876" s="218" t="s">
        <v>94</v>
      </c>
      <c r="AV876" s="11" t="s">
        <v>94</v>
      </c>
      <c r="AW876" s="11" t="s">
        <v>35</v>
      </c>
      <c r="AX876" s="11" t="s">
        <v>79</v>
      </c>
      <c r="AY876" s="218" t="s">
        <v>250</v>
      </c>
    </row>
    <row r="877" spans="2:65" s="1" customFormat="1" ht="22.5" customHeight="1">
      <c r="B877" s="41"/>
      <c r="C877" s="195" t="s">
        <v>2050</v>
      </c>
      <c r="D877" s="195" t="s">
        <v>253</v>
      </c>
      <c r="E877" s="196" t="s">
        <v>2051</v>
      </c>
      <c r="F877" s="197" t="s">
        <v>2052</v>
      </c>
      <c r="G877" s="198" t="s">
        <v>301</v>
      </c>
      <c r="H877" s="199">
        <v>11</v>
      </c>
      <c r="I877" s="200"/>
      <c r="J877" s="201">
        <f>ROUND(I877*H877,2)</f>
        <v>0</v>
      </c>
      <c r="K877" s="197" t="s">
        <v>257</v>
      </c>
      <c r="L877" s="61"/>
      <c r="M877" s="202" t="s">
        <v>21</v>
      </c>
      <c r="N877" s="203" t="s">
        <v>43</v>
      </c>
      <c r="O877" s="42"/>
      <c r="P877" s="204">
        <f>O877*H877</f>
        <v>0</v>
      </c>
      <c r="Q877" s="204">
        <v>2.5000000000000001E-4</v>
      </c>
      <c r="R877" s="204">
        <f>Q877*H877</f>
        <v>2.7499999999999998E-3</v>
      </c>
      <c r="S877" s="204">
        <v>0</v>
      </c>
      <c r="T877" s="205">
        <f>S877*H877</f>
        <v>0</v>
      </c>
      <c r="AR877" s="24" t="s">
        <v>330</v>
      </c>
      <c r="AT877" s="24" t="s">
        <v>253</v>
      </c>
      <c r="AU877" s="24" t="s">
        <v>94</v>
      </c>
      <c r="AY877" s="24" t="s">
        <v>250</v>
      </c>
      <c r="BE877" s="206">
        <f>IF(N877="základní",J877,0)</f>
        <v>0</v>
      </c>
      <c r="BF877" s="206">
        <f>IF(N877="snížená",J877,0)</f>
        <v>0</v>
      </c>
      <c r="BG877" s="206">
        <f>IF(N877="zákl. přenesená",J877,0)</f>
        <v>0</v>
      </c>
      <c r="BH877" s="206">
        <f>IF(N877="sníž. přenesená",J877,0)</f>
        <v>0</v>
      </c>
      <c r="BI877" s="206">
        <f>IF(N877="nulová",J877,0)</f>
        <v>0</v>
      </c>
      <c r="BJ877" s="24" t="s">
        <v>94</v>
      </c>
      <c r="BK877" s="206">
        <f>ROUND(I877*H877,2)</f>
        <v>0</v>
      </c>
      <c r="BL877" s="24" t="s">
        <v>330</v>
      </c>
      <c r="BM877" s="24" t="s">
        <v>2053</v>
      </c>
    </row>
    <row r="878" spans="2:65" s="11" customFormat="1">
      <c r="B878" s="207"/>
      <c r="C878" s="208"/>
      <c r="D878" s="221" t="s">
        <v>260</v>
      </c>
      <c r="E878" s="231" t="s">
        <v>21</v>
      </c>
      <c r="F878" s="232" t="s">
        <v>2054</v>
      </c>
      <c r="G878" s="208"/>
      <c r="H878" s="233">
        <v>11</v>
      </c>
      <c r="I878" s="213"/>
      <c r="J878" s="208"/>
      <c r="K878" s="208"/>
      <c r="L878" s="214"/>
      <c r="M878" s="215"/>
      <c r="N878" s="216"/>
      <c r="O878" s="216"/>
      <c r="P878" s="216"/>
      <c r="Q878" s="216"/>
      <c r="R878" s="216"/>
      <c r="S878" s="216"/>
      <c r="T878" s="217"/>
      <c r="AT878" s="218" t="s">
        <v>260</v>
      </c>
      <c r="AU878" s="218" t="s">
        <v>94</v>
      </c>
      <c r="AV878" s="11" t="s">
        <v>94</v>
      </c>
      <c r="AW878" s="11" t="s">
        <v>35</v>
      </c>
      <c r="AX878" s="11" t="s">
        <v>79</v>
      </c>
      <c r="AY878" s="218" t="s">
        <v>250</v>
      </c>
    </row>
    <row r="879" spans="2:65" s="1" customFormat="1" ht="57" customHeight="1">
      <c r="B879" s="41"/>
      <c r="C879" s="234" t="s">
        <v>2055</v>
      </c>
      <c r="D879" s="234" t="s">
        <v>304</v>
      </c>
      <c r="E879" s="235" t="s">
        <v>2056</v>
      </c>
      <c r="F879" s="236" t="s">
        <v>2057</v>
      </c>
      <c r="G879" s="237" t="s">
        <v>301</v>
      </c>
      <c r="H879" s="238">
        <v>8</v>
      </c>
      <c r="I879" s="239"/>
      <c r="J879" s="240">
        <f>ROUND(I879*H879,2)</f>
        <v>0</v>
      </c>
      <c r="K879" s="236" t="s">
        <v>21</v>
      </c>
      <c r="L879" s="241"/>
      <c r="M879" s="242" t="s">
        <v>21</v>
      </c>
      <c r="N879" s="243" t="s">
        <v>43</v>
      </c>
      <c r="O879" s="42"/>
      <c r="P879" s="204">
        <f>O879*H879</f>
        <v>0</v>
      </c>
      <c r="Q879" s="204">
        <v>0</v>
      </c>
      <c r="R879" s="204">
        <f>Q879*H879</f>
        <v>0</v>
      </c>
      <c r="S879" s="204">
        <v>0</v>
      </c>
      <c r="T879" s="205">
        <f>S879*H879</f>
        <v>0</v>
      </c>
      <c r="AR879" s="24" t="s">
        <v>408</v>
      </c>
      <c r="AT879" s="24" t="s">
        <v>304</v>
      </c>
      <c r="AU879" s="24" t="s">
        <v>94</v>
      </c>
      <c r="AY879" s="24" t="s">
        <v>250</v>
      </c>
      <c r="BE879" s="206">
        <f>IF(N879="základní",J879,0)</f>
        <v>0</v>
      </c>
      <c r="BF879" s="206">
        <f>IF(N879="snížená",J879,0)</f>
        <v>0</v>
      </c>
      <c r="BG879" s="206">
        <f>IF(N879="zákl. přenesená",J879,0)</f>
        <v>0</v>
      </c>
      <c r="BH879" s="206">
        <f>IF(N879="sníž. přenesená",J879,0)</f>
        <v>0</v>
      </c>
      <c r="BI879" s="206">
        <f>IF(N879="nulová",J879,0)</f>
        <v>0</v>
      </c>
      <c r="BJ879" s="24" t="s">
        <v>94</v>
      </c>
      <c r="BK879" s="206">
        <f>ROUND(I879*H879,2)</f>
        <v>0</v>
      </c>
      <c r="BL879" s="24" t="s">
        <v>330</v>
      </c>
      <c r="BM879" s="24" t="s">
        <v>2058</v>
      </c>
    </row>
    <row r="880" spans="2:65" s="1" customFormat="1" ht="57" customHeight="1">
      <c r="B880" s="41"/>
      <c r="C880" s="234" t="s">
        <v>2059</v>
      </c>
      <c r="D880" s="234" t="s">
        <v>304</v>
      </c>
      <c r="E880" s="235" t="s">
        <v>2060</v>
      </c>
      <c r="F880" s="236" t="s">
        <v>2061</v>
      </c>
      <c r="G880" s="237" t="s">
        <v>301</v>
      </c>
      <c r="H880" s="238">
        <v>3</v>
      </c>
      <c r="I880" s="239"/>
      <c r="J880" s="240">
        <f>ROUND(I880*H880,2)</f>
        <v>0</v>
      </c>
      <c r="K880" s="236" t="s">
        <v>21</v>
      </c>
      <c r="L880" s="241"/>
      <c r="M880" s="242" t="s">
        <v>21</v>
      </c>
      <c r="N880" s="243" t="s">
        <v>43</v>
      </c>
      <c r="O880" s="42"/>
      <c r="P880" s="204">
        <f>O880*H880</f>
        <v>0</v>
      </c>
      <c r="Q880" s="204">
        <v>0</v>
      </c>
      <c r="R880" s="204">
        <f>Q880*H880</f>
        <v>0</v>
      </c>
      <c r="S880" s="204">
        <v>0</v>
      </c>
      <c r="T880" s="205">
        <f>S880*H880</f>
        <v>0</v>
      </c>
      <c r="AR880" s="24" t="s">
        <v>408</v>
      </c>
      <c r="AT880" s="24" t="s">
        <v>304</v>
      </c>
      <c r="AU880" s="24" t="s">
        <v>94</v>
      </c>
      <c r="AY880" s="24" t="s">
        <v>250</v>
      </c>
      <c r="BE880" s="206">
        <f>IF(N880="základní",J880,0)</f>
        <v>0</v>
      </c>
      <c r="BF880" s="206">
        <f>IF(N880="snížená",J880,0)</f>
        <v>0</v>
      </c>
      <c r="BG880" s="206">
        <f>IF(N880="zákl. přenesená",J880,0)</f>
        <v>0</v>
      </c>
      <c r="BH880" s="206">
        <f>IF(N880="sníž. přenesená",J880,0)</f>
        <v>0</v>
      </c>
      <c r="BI880" s="206">
        <f>IF(N880="nulová",J880,0)</f>
        <v>0</v>
      </c>
      <c r="BJ880" s="24" t="s">
        <v>94</v>
      </c>
      <c r="BK880" s="206">
        <f>ROUND(I880*H880,2)</f>
        <v>0</v>
      </c>
      <c r="BL880" s="24" t="s">
        <v>330</v>
      </c>
      <c r="BM880" s="24" t="s">
        <v>2062</v>
      </c>
    </row>
    <row r="881" spans="2:65" s="1" customFormat="1" ht="22.5" customHeight="1">
      <c r="B881" s="41"/>
      <c r="C881" s="195" t="s">
        <v>2063</v>
      </c>
      <c r="D881" s="195" t="s">
        <v>253</v>
      </c>
      <c r="E881" s="196" t="s">
        <v>2064</v>
      </c>
      <c r="F881" s="197" t="s">
        <v>2065</v>
      </c>
      <c r="G881" s="198" t="s">
        <v>301</v>
      </c>
      <c r="H881" s="199">
        <v>11</v>
      </c>
      <c r="I881" s="200"/>
      <c r="J881" s="201">
        <f>ROUND(I881*H881,2)</f>
        <v>0</v>
      </c>
      <c r="K881" s="197" t="s">
        <v>257</v>
      </c>
      <c r="L881" s="61"/>
      <c r="M881" s="202" t="s">
        <v>21</v>
      </c>
      <c r="N881" s="203" t="s">
        <v>43</v>
      </c>
      <c r="O881" s="42"/>
      <c r="P881" s="204">
        <f>O881*H881</f>
        <v>0</v>
      </c>
      <c r="Q881" s="204">
        <v>0</v>
      </c>
      <c r="R881" s="204">
        <f>Q881*H881</f>
        <v>0</v>
      </c>
      <c r="S881" s="204">
        <v>0</v>
      </c>
      <c r="T881" s="205">
        <f>S881*H881</f>
        <v>0</v>
      </c>
      <c r="AR881" s="24" t="s">
        <v>330</v>
      </c>
      <c r="AT881" s="24" t="s">
        <v>253</v>
      </c>
      <c r="AU881" s="24" t="s">
        <v>94</v>
      </c>
      <c r="AY881" s="24" t="s">
        <v>250</v>
      </c>
      <c r="BE881" s="206">
        <f>IF(N881="základní",J881,0)</f>
        <v>0</v>
      </c>
      <c r="BF881" s="206">
        <f>IF(N881="snížená",J881,0)</f>
        <v>0</v>
      </c>
      <c r="BG881" s="206">
        <f>IF(N881="zákl. přenesená",J881,0)</f>
        <v>0</v>
      </c>
      <c r="BH881" s="206">
        <f>IF(N881="sníž. přenesená",J881,0)</f>
        <v>0</v>
      </c>
      <c r="BI881" s="206">
        <f>IF(N881="nulová",J881,0)</f>
        <v>0</v>
      </c>
      <c r="BJ881" s="24" t="s">
        <v>94</v>
      </c>
      <c r="BK881" s="206">
        <f>ROUND(I881*H881,2)</f>
        <v>0</v>
      </c>
      <c r="BL881" s="24" t="s">
        <v>330</v>
      </c>
      <c r="BM881" s="24" t="s">
        <v>2066</v>
      </c>
    </row>
    <row r="882" spans="2:65" s="1" customFormat="1" ht="22.5" customHeight="1">
      <c r="B882" s="41"/>
      <c r="C882" s="234" t="s">
        <v>2067</v>
      </c>
      <c r="D882" s="234" t="s">
        <v>304</v>
      </c>
      <c r="E882" s="235" t="s">
        <v>2068</v>
      </c>
      <c r="F882" s="236" t="s">
        <v>2069</v>
      </c>
      <c r="G882" s="237" t="s">
        <v>301</v>
      </c>
      <c r="H882" s="238">
        <v>11</v>
      </c>
      <c r="I882" s="239"/>
      <c r="J882" s="240">
        <f>ROUND(I882*H882,2)</f>
        <v>0</v>
      </c>
      <c r="K882" s="236" t="s">
        <v>257</v>
      </c>
      <c r="L882" s="241"/>
      <c r="M882" s="242" t="s">
        <v>21</v>
      </c>
      <c r="N882" s="243" t="s">
        <v>43</v>
      </c>
      <c r="O882" s="42"/>
      <c r="P882" s="204">
        <f>O882*H882</f>
        <v>0</v>
      </c>
      <c r="Q882" s="204">
        <v>9.1E-4</v>
      </c>
      <c r="R882" s="204">
        <f>Q882*H882</f>
        <v>1.001E-2</v>
      </c>
      <c r="S882" s="204">
        <v>0</v>
      </c>
      <c r="T882" s="205">
        <f>S882*H882</f>
        <v>0</v>
      </c>
      <c r="AR882" s="24" t="s">
        <v>408</v>
      </c>
      <c r="AT882" s="24" t="s">
        <v>304</v>
      </c>
      <c r="AU882" s="24" t="s">
        <v>94</v>
      </c>
      <c r="AY882" s="24" t="s">
        <v>250</v>
      </c>
      <c r="BE882" s="206">
        <f>IF(N882="základní",J882,0)</f>
        <v>0</v>
      </c>
      <c r="BF882" s="206">
        <f>IF(N882="snížená",J882,0)</f>
        <v>0</v>
      </c>
      <c r="BG882" s="206">
        <f>IF(N882="zákl. přenesená",J882,0)</f>
        <v>0</v>
      </c>
      <c r="BH882" s="206">
        <f>IF(N882="sníž. přenesená",J882,0)</f>
        <v>0</v>
      </c>
      <c r="BI882" s="206">
        <f>IF(N882="nulová",J882,0)</f>
        <v>0</v>
      </c>
      <c r="BJ882" s="24" t="s">
        <v>94</v>
      </c>
      <c r="BK882" s="206">
        <f>ROUND(I882*H882,2)</f>
        <v>0</v>
      </c>
      <c r="BL882" s="24" t="s">
        <v>330</v>
      </c>
      <c r="BM882" s="24" t="s">
        <v>2070</v>
      </c>
    </row>
    <row r="883" spans="2:65" s="1" customFormat="1" ht="22.5" customHeight="1">
      <c r="B883" s="41"/>
      <c r="C883" s="195" t="s">
        <v>2071</v>
      </c>
      <c r="D883" s="195" t="s">
        <v>253</v>
      </c>
      <c r="E883" s="196" t="s">
        <v>2072</v>
      </c>
      <c r="F883" s="197" t="s">
        <v>2073</v>
      </c>
      <c r="G883" s="198" t="s">
        <v>301</v>
      </c>
      <c r="H883" s="199">
        <v>7</v>
      </c>
      <c r="I883" s="200"/>
      <c r="J883" s="201">
        <f>ROUND(I883*H883,2)</f>
        <v>0</v>
      </c>
      <c r="K883" s="197" t="s">
        <v>257</v>
      </c>
      <c r="L883" s="61"/>
      <c r="M883" s="202" t="s">
        <v>21</v>
      </c>
      <c r="N883" s="203" t="s">
        <v>43</v>
      </c>
      <c r="O883" s="42"/>
      <c r="P883" s="204">
        <f>O883*H883</f>
        <v>0</v>
      </c>
      <c r="Q883" s="204">
        <v>4.4999999999999999E-4</v>
      </c>
      <c r="R883" s="204">
        <f>Q883*H883</f>
        <v>3.15E-3</v>
      </c>
      <c r="S883" s="204">
        <v>0</v>
      </c>
      <c r="T883" s="205">
        <f>S883*H883</f>
        <v>0</v>
      </c>
      <c r="AR883" s="24" t="s">
        <v>330</v>
      </c>
      <c r="AT883" s="24" t="s">
        <v>253</v>
      </c>
      <c r="AU883" s="24" t="s">
        <v>94</v>
      </c>
      <c r="AY883" s="24" t="s">
        <v>250</v>
      </c>
      <c r="BE883" s="206">
        <f>IF(N883="základní",J883,0)</f>
        <v>0</v>
      </c>
      <c r="BF883" s="206">
        <f>IF(N883="snížená",J883,0)</f>
        <v>0</v>
      </c>
      <c r="BG883" s="206">
        <f>IF(N883="zákl. přenesená",J883,0)</f>
        <v>0</v>
      </c>
      <c r="BH883" s="206">
        <f>IF(N883="sníž. přenesená",J883,0)</f>
        <v>0</v>
      </c>
      <c r="BI883" s="206">
        <f>IF(N883="nulová",J883,0)</f>
        <v>0</v>
      </c>
      <c r="BJ883" s="24" t="s">
        <v>94</v>
      </c>
      <c r="BK883" s="206">
        <f>ROUND(I883*H883,2)</f>
        <v>0</v>
      </c>
      <c r="BL883" s="24" t="s">
        <v>330</v>
      </c>
      <c r="BM883" s="24" t="s">
        <v>2074</v>
      </c>
    </row>
    <row r="884" spans="2:65" s="11" customFormat="1">
      <c r="B884" s="207"/>
      <c r="C884" s="208"/>
      <c r="D884" s="221" t="s">
        <v>260</v>
      </c>
      <c r="E884" s="231" t="s">
        <v>21</v>
      </c>
      <c r="F884" s="232" t="s">
        <v>2075</v>
      </c>
      <c r="G884" s="208"/>
      <c r="H884" s="233">
        <v>7</v>
      </c>
      <c r="I884" s="213"/>
      <c r="J884" s="208"/>
      <c r="K884" s="208"/>
      <c r="L884" s="214"/>
      <c r="M884" s="215"/>
      <c r="N884" s="216"/>
      <c r="O884" s="216"/>
      <c r="P884" s="216"/>
      <c r="Q884" s="216"/>
      <c r="R884" s="216"/>
      <c r="S884" s="216"/>
      <c r="T884" s="217"/>
      <c r="AT884" s="218" t="s">
        <v>260</v>
      </c>
      <c r="AU884" s="218" t="s">
        <v>94</v>
      </c>
      <c r="AV884" s="11" t="s">
        <v>94</v>
      </c>
      <c r="AW884" s="11" t="s">
        <v>35</v>
      </c>
      <c r="AX884" s="11" t="s">
        <v>79</v>
      </c>
      <c r="AY884" s="218" t="s">
        <v>250</v>
      </c>
    </row>
    <row r="885" spans="2:65" s="1" customFormat="1" ht="31.5" customHeight="1">
      <c r="B885" s="41"/>
      <c r="C885" s="234" t="s">
        <v>2076</v>
      </c>
      <c r="D885" s="234" t="s">
        <v>304</v>
      </c>
      <c r="E885" s="235" t="s">
        <v>2077</v>
      </c>
      <c r="F885" s="236" t="s">
        <v>2078</v>
      </c>
      <c r="G885" s="237" t="s">
        <v>301</v>
      </c>
      <c r="H885" s="238">
        <v>7</v>
      </c>
      <c r="I885" s="239"/>
      <c r="J885" s="240">
        <f t="shared" ref="J885:J890" si="130">ROUND(I885*H885,2)</f>
        <v>0</v>
      </c>
      <c r="K885" s="236" t="s">
        <v>257</v>
      </c>
      <c r="L885" s="241"/>
      <c r="M885" s="242" t="s">
        <v>21</v>
      </c>
      <c r="N885" s="243" t="s">
        <v>43</v>
      </c>
      <c r="O885" s="42"/>
      <c r="P885" s="204">
        <f t="shared" ref="P885:P890" si="131">O885*H885</f>
        <v>0</v>
      </c>
      <c r="Q885" s="204">
        <v>1.6E-2</v>
      </c>
      <c r="R885" s="204">
        <f t="shared" ref="R885:R890" si="132">Q885*H885</f>
        <v>0.112</v>
      </c>
      <c r="S885" s="204">
        <v>0</v>
      </c>
      <c r="T885" s="205">
        <f t="shared" ref="T885:T890" si="133">S885*H885</f>
        <v>0</v>
      </c>
      <c r="AR885" s="24" t="s">
        <v>408</v>
      </c>
      <c r="AT885" s="24" t="s">
        <v>304</v>
      </c>
      <c r="AU885" s="24" t="s">
        <v>94</v>
      </c>
      <c r="AY885" s="24" t="s">
        <v>250</v>
      </c>
      <c r="BE885" s="206">
        <f t="shared" ref="BE885:BE890" si="134">IF(N885="základní",J885,0)</f>
        <v>0</v>
      </c>
      <c r="BF885" s="206">
        <f t="shared" ref="BF885:BF890" si="135">IF(N885="snížená",J885,0)</f>
        <v>0</v>
      </c>
      <c r="BG885" s="206">
        <f t="shared" ref="BG885:BG890" si="136">IF(N885="zákl. přenesená",J885,0)</f>
        <v>0</v>
      </c>
      <c r="BH885" s="206">
        <f t="shared" ref="BH885:BH890" si="137">IF(N885="sníž. přenesená",J885,0)</f>
        <v>0</v>
      </c>
      <c r="BI885" s="206">
        <f t="shared" ref="BI885:BI890" si="138">IF(N885="nulová",J885,0)</f>
        <v>0</v>
      </c>
      <c r="BJ885" s="24" t="s">
        <v>94</v>
      </c>
      <c r="BK885" s="206">
        <f t="shared" ref="BK885:BK890" si="139">ROUND(I885*H885,2)</f>
        <v>0</v>
      </c>
      <c r="BL885" s="24" t="s">
        <v>330</v>
      </c>
      <c r="BM885" s="24" t="s">
        <v>2079</v>
      </c>
    </row>
    <row r="886" spans="2:65" s="1" customFormat="1" ht="22.5" customHeight="1">
      <c r="B886" s="41"/>
      <c r="C886" s="195" t="s">
        <v>2080</v>
      </c>
      <c r="D886" s="195" t="s">
        <v>253</v>
      </c>
      <c r="E886" s="196" t="s">
        <v>2081</v>
      </c>
      <c r="F886" s="197" t="s">
        <v>2082</v>
      </c>
      <c r="G886" s="198" t="s">
        <v>301</v>
      </c>
      <c r="H886" s="199">
        <v>1</v>
      </c>
      <c r="I886" s="200"/>
      <c r="J886" s="201">
        <f t="shared" si="130"/>
        <v>0</v>
      </c>
      <c r="K886" s="197" t="s">
        <v>257</v>
      </c>
      <c r="L886" s="61"/>
      <c r="M886" s="202" t="s">
        <v>21</v>
      </c>
      <c r="N886" s="203" t="s">
        <v>43</v>
      </c>
      <c r="O886" s="42"/>
      <c r="P886" s="204">
        <f t="shared" si="131"/>
        <v>0</v>
      </c>
      <c r="Q886" s="204">
        <v>4.4999999999999999E-4</v>
      </c>
      <c r="R886" s="204">
        <f t="shared" si="132"/>
        <v>4.4999999999999999E-4</v>
      </c>
      <c r="S886" s="204">
        <v>0</v>
      </c>
      <c r="T886" s="205">
        <f t="shared" si="133"/>
        <v>0</v>
      </c>
      <c r="AR886" s="24" t="s">
        <v>330</v>
      </c>
      <c r="AT886" s="24" t="s">
        <v>253</v>
      </c>
      <c r="AU886" s="24" t="s">
        <v>94</v>
      </c>
      <c r="AY886" s="24" t="s">
        <v>250</v>
      </c>
      <c r="BE886" s="206">
        <f t="shared" si="134"/>
        <v>0</v>
      </c>
      <c r="BF886" s="206">
        <f t="shared" si="135"/>
        <v>0</v>
      </c>
      <c r="BG886" s="206">
        <f t="shared" si="136"/>
        <v>0</v>
      </c>
      <c r="BH886" s="206">
        <f t="shared" si="137"/>
        <v>0</v>
      </c>
      <c r="BI886" s="206">
        <f t="shared" si="138"/>
        <v>0</v>
      </c>
      <c r="BJ886" s="24" t="s">
        <v>94</v>
      </c>
      <c r="BK886" s="206">
        <f t="shared" si="139"/>
        <v>0</v>
      </c>
      <c r="BL886" s="24" t="s">
        <v>330</v>
      </c>
      <c r="BM886" s="24" t="s">
        <v>2083</v>
      </c>
    </row>
    <row r="887" spans="2:65" s="1" customFormat="1" ht="31.5" customHeight="1">
      <c r="B887" s="41"/>
      <c r="C887" s="234" t="s">
        <v>2084</v>
      </c>
      <c r="D887" s="234" t="s">
        <v>304</v>
      </c>
      <c r="E887" s="235" t="s">
        <v>2085</v>
      </c>
      <c r="F887" s="236" t="s">
        <v>2086</v>
      </c>
      <c r="G887" s="237" t="s">
        <v>301</v>
      </c>
      <c r="H887" s="238">
        <v>1</v>
      </c>
      <c r="I887" s="239"/>
      <c r="J887" s="240">
        <f t="shared" si="130"/>
        <v>0</v>
      </c>
      <c r="K887" s="236" t="s">
        <v>21</v>
      </c>
      <c r="L887" s="241"/>
      <c r="M887" s="242" t="s">
        <v>21</v>
      </c>
      <c r="N887" s="243" t="s">
        <v>43</v>
      </c>
      <c r="O887" s="42"/>
      <c r="P887" s="204">
        <f t="shared" si="131"/>
        <v>0</v>
      </c>
      <c r="Q887" s="204">
        <v>1.7999999999999999E-2</v>
      </c>
      <c r="R887" s="204">
        <f t="shared" si="132"/>
        <v>1.7999999999999999E-2</v>
      </c>
      <c r="S887" s="204">
        <v>0</v>
      </c>
      <c r="T887" s="205">
        <f t="shared" si="133"/>
        <v>0</v>
      </c>
      <c r="AR887" s="24" t="s">
        <v>408</v>
      </c>
      <c r="AT887" s="24" t="s">
        <v>304</v>
      </c>
      <c r="AU887" s="24" t="s">
        <v>94</v>
      </c>
      <c r="AY887" s="24" t="s">
        <v>250</v>
      </c>
      <c r="BE887" s="206">
        <f t="shared" si="134"/>
        <v>0</v>
      </c>
      <c r="BF887" s="206">
        <f t="shared" si="135"/>
        <v>0</v>
      </c>
      <c r="BG887" s="206">
        <f t="shared" si="136"/>
        <v>0</v>
      </c>
      <c r="BH887" s="206">
        <f t="shared" si="137"/>
        <v>0</v>
      </c>
      <c r="BI887" s="206">
        <f t="shared" si="138"/>
        <v>0</v>
      </c>
      <c r="BJ887" s="24" t="s">
        <v>94</v>
      </c>
      <c r="BK887" s="206">
        <f t="shared" si="139"/>
        <v>0</v>
      </c>
      <c r="BL887" s="24" t="s">
        <v>330</v>
      </c>
      <c r="BM887" s="24" t="s">
        <v>2087</v>
      </c>
    </row>
    <row r="888" spans="2:65" s="1" customFormat="1" ht="22.5" customHeight="1">
      <c r="B888" s="41"/>
      <c r="C888" s="195" t="s">
        <v>2088</v>
      </c>
      <c r="D888" s="195" t="s">
        <v>253</v>
      </c>
      <c r="E888" s="196" t="s">
        <v>2089</v>
      </c>
      <c r="F888" s="197" t="s">
        <v>2090</v>
      </c>
      <c r="G888" s="198" t="s">
        <v>301</v>
      </c>
      <c r="H888" s="199">
        <v>1</v>
      </c>
      <c r="I888" s="200"/>
      <c r="J888" s="201">
        <f t="shared" si="130"/>
        <v>0</v>
      </c>
      <c r="K888" s="197" t="s">
        <v>257</v>
      </c>
      <c r="L888" s="61"/>
      <c r="M888" s="202" t="s">
        <v>21</v>
      </c>
      <c r="N888" s="203" t="s">
        <v>43</v>
      </c>
      <c r="O888" s="42"/>
      <c r="P888" s="204">
        <f t="shared" si="131"/>
        <v>0</v>
      </c>
      <c r="Q888" s="204">
        <v>0</v>
      </c>
      <c r="R888" s="204">
        <f t="shared" si="132"/>
        <v>0</v>
      </c>
      <c r="S888" s="204">
        <v>0</v>
      </c>
      <c r="T888" s="205">
        <f t="shared" si="133"/>
        <v>0</v>
      </c>
      <c r="AR888" s="24" t="s">
        <v>330</v>
      </c>
      <c r="AT888" s="24" t="s">
        <v>253</v>
      </c>
      <c r="AU888" s="24" t="s">
        <v>94</v>
      </c>
      <c r="AY888" s="24" t="s">
        <v>250</v>
      </c>
      <c r="BE888" s="206">
        <f t="shared" si="134"/>
        <v>0</v>
      </c>
      <c r="BF888" s="206">
        <f t="shared" si="135"/>
        <v>0</v>
      </c>
      <c r="BG888" s="206">
        <f t="shared" si="136"/>
        <v>0</v>
      </c>
      <c r="BH888" s="206">
        <f t="shared" si="137"/>
        <v>0</v>
      </c>
      <c r="BI888" s="206">
        <f t="shared" si="138"/>
        <v>0</v>
      </c>
      <c r="BJ888" s="24" t="s">
        <v>94</v>
      </c>
      <c r="BK888" s="206">
        <f t="shared" si="139"/>
        <v>0</v>
      </c>
      <c r="BL888" s="24" t="s">
        <v>330</v>
      </c>
      <c r="BM888" s="24" t="s">
        <v>2091</v>
      </c>
    </row>
    <row r="889" spans="2:65" s="1" customFormat="1" ht="22.5" customHeight="1">
      <c r="B889" s="41"/>
      <c r="C889" s="234" t="s">
        <v>2092</v>
      </c>
      <c r="D889" s="234" t="s">
        <v>304</v>
      </c>
      <c r="E889" s="235" t="s">
        <v>2093</v>
      </c>
      <c r="F889" s="236" t="s">
        <v>2094</v>
      </c>
      <c r="G889" s="237" t="s">
        <v>301</v>
      </c>
      <c r="H889" s="238">
        <v>1</v>
      </c>
      <c r="I889" s="239"/>
      <c r="J889" s="240">
        <f t="shared" si="130"/>
        <v>0</v>
      </c>
      <c r="K889" s="236" t="s">
        <v>21</v>
      </c>
      <c r="L889" s="241"/>
      <c r="M889" s="242" t="s">
        <v>21</v>
      </c>
      <c r="N889" s="243" t="s">
        <v>43</v>
      </c>
      <c r="O889" s="42"/>
      <c r="P889" s="204">
        <f t="shared" si="131"/>
        <v>0</v>
      </c>
      <c r="Q889" s="204">
        <v>2.0799999999999998E-3</v>
      </c>
      <c r="R889" s="204">
        <f t="shared" si="132"/>
        <v>2.0799999999999998E-3</v>
      </c>
      <c r="S889" s="204">
        <v>0</v>
      </c>
      <c r="T889" s="205">
        <f t="shared" si="133"/>
        <v>0</v>
      </c>
      <c r="AR889" s="24" t="s">
        <v>408</v>
      </c>
      <c r="AT889" s="24" t="s">
        <v>304</v>
      </c>
      <c r="AU889" s="24" t="s">
        <v>94</v>
      </c>
      <c r="AY889" s="24" t="s">
        <v>250</v>
      </c>
      <c r="BE889" s="206">
        <f t="shared" si="134"/>
        <v>0</v>
      </c>
      <c r="BF889" s="206">
        <f t="shared" si="135"/>
        <v>0</v>
      </c>
      <c r="BG889" s="206">
        <f t="shared" si="136"/>
        <v>0</v>
      </c>
      <c r="BH889" s="206">
        <f t="shared" si="137"/>
        <v>0</v>
      </c>
      <c r="BI889" s="206">
        <f t="shared" si="138"/>
        <v>0</v>
      </c>
      <c r="BJ889" s="24" t="s">
        <v>94</v>
      </c>
      <c r="BK889" s="206">
        <f t="shared" si="139"/>
        <v>0</v>
      </c>
      <c r="BL889" s="24" t="s">
        <v>330</v>
      </c>
      <c r="BM889" s="24" t="s">
        <v>2095</v>
      </c>
    </row>
    <row r="890" spans="2:65" s="1" customFormat="1" ht="22.5" customHeight="1">
      <c r="B890" s="41"/>
      <c r="C890" s="195" t="s">
        <v>2096</v>
      </c>
      <c r="D890" s="195" t="s">
        <v>253</v>
      </c>
      <c r="E890" s="196" t="s">
        <v>2097</v>
      </c>
      <c r="F890" s="197" t="s">
        <v>2098</v>
      </c>
      <c r="G890" s="198" t="s">
        <v>647</v>
      </c>
      <c r="H890" s="255"/>
      <c r="I890" s="200"/>
      <c r="J890" s="201">
        <f t="shared" si="130"/>
        <v>0</v>
      </c>
      <c r="K890" s="197" t="s">
        <v>257</v>
      </c>
      <c r="L890" s="61"/>
      <c r="M890" s="202" t="s">
        <v>21</v>
      </c>
      <c r="N890" s="203" t="s">
        <v>43</v>
      </c>
      <c r="O890" s="42"/>
      <c r="P890" s="204">
        <f t="shared" si="131"/>
        <v>0</v>
      </c>
      <c r="Q890" s="204">
        <v>0</v>
      </c>
      <c r="R890" s="204">
        <f t="shared" si="132"/>
        <v>0</v>
      </c>
      <c r="S890" s="204">
        <v>0</v>
      </c>
      <c r="T890" s="205">
        <f t="shared" si="133"/>
        <v>0</v>
      </c>
      <c r="AR890" s="24" t="s">
        <v>330</v>
      </c>
      <c r="AT890" s="24" t="s">
        <v>253</v>
      </c>
      <c r="AU890" s="24" t="s">
        <v>94</v>
      </c>
      <c r="AY890" s="24" t="s">
        <v>250</v>
      </c>
      <c r="BE890" s="206">
        <f t="shared" si="134"/>
        <v>0</v>
      </c>
      <c r="BF890" s="206">
        <f t="shared" si="135"/>
        <v>0</v>
      </c>
      <c r="BG890" s="206">
        <f t="shared" si="136"/>
        <v>0</v>
      </c>
      <c r="BH890" s="206">
        <f t="shared" si="137"/>
        <v>0</v>
      </c>
      <c r="BI890" s="206">
        <f t="shared" si="138"/>
        <v>0</v>
      </c>
      <c r="BJ890" s="24" t="s">
        <v>94</v>
      </c>
      <c r="BK890" s="206">
        <f t="shared" si="139"/>
        <v>0</v>
      </c>
      <c r="BL890" s="24" t="s">
        <v>330</v>
      </c>
      <c r="BM890" s="24" t="s">
        <v>2099</v>
      </c>
    </row>
    <row r="891" spans="2:65" s="10" customFormat="1" ht="29.85" customHeight="1">
      <c r="B891" s="178"/>
      <c r="C891" s="179"/>
      <c r="D891" s="192" t="s">
        <v>70</v>
      </c>
      <c r="E891" s="193" t="s">
        <v>2100</v>
      </c>
      <c r="F891" s="193" t="s">
        <v>2101</v>
      </c>
      <c r="G891" s="179"/>
      <c r="H891" s="179"/>
      <c r="I891" s="182"/>
      <c r="J891" s="194">
        <f>BK891</f>
        <v>0</v>
      </c>
      <c r="K891" s="179"/>
      <c r="L891" s="184"/>
      <c r="M891" s="185"/>
      <c r="N891" s="186"/>
      <c r="O891" s="186"/>
      <c r="P891" s="187">
        <f>SUM(P892:P895)</f>
        <v>0</v>
      </c>
      <c r="Q891" s="186"/>
      <c r="R891" s="187">
        <f>SUM(R892:R895)</f>
        <v>0</v>
      </c>
      <c r="S891" s="186"/>
      <c r="T891" s="188">
        <f>SUM(T892:T895)</f>
        <v>0</v>
      </c>
      <c r="AR891" s="189" t="s">
        <v>94</v>
      </c>
      <c r="AT891" s="190" t="s">
        <v>70</v>
      </c>
      <c r="AU891" s="190" t="s">
        <v>79</v>
      </c>
      <c r="AY891" s="189" t="s">
        <v>250</v>
      </c>
      <c r="BK891" s="191">
        <f>SUM(BK892:BK895)</f>
        <v>0</v>
      </c>
    </row>
    <row r="892" spans="2:65" s="1" customFormat="1" ht="22.5" customHeight="1">
      <c r="B892" s="41"/>
      <c r="C892" s="195" t="s">
        <v>2102</v>
      </c>
      <c r="D892" s="195" t="s">
        <v>253</v>
      </c>
      <c r="E892" s="196" t="s">
        <v>2103</v>
      </c>
      <c r="F892" s="197" t="s">
        <v>2104</v>
      </c>
      <c r="G892" s="198" t="s">
        <v>301</v>
      </c>
      <c r="H892" s="199">
        <v>2</v>
      </c>
      <c r="I892" s="200"/>
      <c r="J892" s="201">
        <f>ROUND(I892*H892,2)</f>
        <v>0</v>
      </c>
      <c r="K892" s="197" t="s">
        <v>257</v>
      </c>
      <c r="L892" s="61"/>
      <c r="M892" s="202" t="s">
        <v>21</v>
      </c>
      <c r="N892" s="203" t="s">
        <v>43</v>
      </c>
      <c r="O892" s="42"/>
      <c r="P892" s="204">
        <f>O892*H892</f>
        <v>0</v>
      </c>
      <c r="Q892" s="204">
        <v>0</v>
      </c>
      <c r="R892" s="204">
        <f>Q892*H892</f>
        <v>0</v>
      </c>
      <c r="S892" s="204">
        <v>0</v>
      </c>
      <c r="T892" s="205">
        <f>S892*H892</f>
        <v>0</v>
      </c>
      <c r="AR892" s="24" t="s">
        <v>258</v>
      </c>
      <c r="AT892" s="24" t="s">
        <v>253</v>
      </c>
      <c r="AU892" s="24" t="s">
        <v>94</v>
      </c>
      <c r="AY892" s="24" t="s">
        <v>250</v>
      </c>
      <c r="BE892" s="206">
        <f>IF(N892="základní",J892,0)</f>
        <v>0</v>
      </c>
      <c r="BF892" s="206">
        <f>IF(N892="snížená",J892,0)</f>
        <v>0</v>
      </c>
      <c r="BG892" s="206">
        <f>IF(N892="zákl. přenesená",J892,0)</f>
        <v>0</v>
      </c>
      <c r="BH892" s="206">
        <f>IF(N892="sníž. přenesená",J892,0)</f>
        <v>0</v>
      </c>
      <c r="BI892" s="206">
        <f>IF(N892="nulová",J892,0)</f>
        <v>0</v>
      </c>
      <c r="BJ892" s="24" t="s">
        <v>94</v>
      </c>
      <c r="BK892" s="206">
        <f>ROUND(I892*H892,2)</f>
        <v>0</v>
      </c>
      <c r="BL892" s="24" t="s">
        <v>258</v>
      </c>
      <c r="BM892" s="24" t="s">
        <v>2105</v>
      </c>
    </row>
    <row r="893" spans="2:65" s="1" customFormat="1" ht="57" customHeight="1">
      <c r="B893" s="41"/>
      <c r="C893" s="234" t="s">
        <v>2106</v>
      </c>
      <c r="D893" s="234" t="s">
        <v>304</v>
      </c>
      <c r="E893" s="235" t="s">
        <v>2107</v>
      </c>
      <c r="F893" s="236" t="s">
        <v>2108</v>
      </c>
      <c r="G893" s="237" t="s">
        <v>301</v>
      </c>
      <c r="H893" s="238">
        <v>1</v>
      </c>
      <c r="I893" s="239"/>
      <c r="J893" s="240">
        <f>ROUND(I893*H893,2)</f>
        <v>0</v>
      </c>
      <c r="K893" s="236" t="s">
        <v>21</v>
      </c>
      <c r="L893" s="241"/>
      <c r="M893" s="242" t="s">
        <v>21</v>
      </c>
      <c r="N893" s="243" t="s">
        <v>43</v>
      </c>
      <c r="O893" s="42"/>
      <c r="P893" s="204">
        <f>O893*H893</f>
        <v>0</v>
      </c>
      <c r="Q893" s="204">
        <v>0</v>
      </c>
      <c r="R893" s="204">
        <f>Q893*H893</f>
        <v>0</v>
      </c>
      <c r="S893" s="204">
        <v>0</v>
      </c>
      <c r="T893" s="205">
        <f>S893*H893</f>
        <v>0</v>
      </c>
      <c r="AR893" s="24" t="s">
        <v>408</v>
      </c>
      <c r="AT893" s="24" t="s">
        <v>304</v>
      </c>
      <c r="AU893" s="24" t="s">
        <v>94</v>
      </c>
      <c r="AY893" s="24" t="s">
        <v>250</v>
      </c>
      <c r="BE893" s="206">
        <f>IF(N893="základní",J893,0)</f>
        <v>0</v>
      </c>
      <c r="BF893" s="206">
        <f>IF(N893="snížená",J893,0)</f>
        <v>0</v>
      </c>
      <c r="BG893" s="206">
        <f>IF(N893="zákl. přenesená",J893,0)</f>
        <v>0</v>
      </c>
      <c r="BH893" s="206">
        <f>IF(N893="sníž. přenesená",J893,0)</f>
        <v>0</v>
      </c>
      <c r="BI893" s="206">
        <f>IF(N893="nulová",J893,0)</f>
        <v>0</v>
      </c>
      <c r="BJ893" s="24" t="s">
        <v>94</v>
      </c>
      <c r="BK893" s="206">
        <f>ROUND(I893*H893,2)</f>
        <v>0</v>
      </c>
      <c r="BL893" s="24" t="s">
        <v>330</v>
      </c>
      <c r="BM893" s="24" t="s">
        <v>2109</v>
      </c>
    </row>
    <row r="894" spans="2:65" s="1" customFormat="1" ht="44.25" customHeight="1">
      <c r="B894" s="41"/>
      <c r="C894" s="234" t="s">
        <v>2110</v>
      </c>
      <c r="D894" s="234" t="s">
        <v>304</v>
      </c>
      <c r="E894" s="235" t="s">
        <v>2111</v>
      </c>
      <c r="F894" s="236" t="s">
        <v>2112</v>
      </c>
      <c r="G894" s="237" t="s">
        <v>301</v>
      </c>
      <c r="H894" s="238">
        <v>1</v>
      </c>
      <c r="I894" s="239"/>
      <c r="J894" s="240">
        <f>ROUND(I894*H894,2)</f>
        <v>0</v>
      </c>
      <c r="K894" s="236" t="s">
        <v>21</v>
      </c>
      <c r="L894" s="241"/>
      <c r="M894" s="242" t="s">
        <v>21</v>
      </c>
      <c r="N894" s="243" t="s">
        <v>43</v>
      </c>
      <c r="O894" s="42"/>
      <c r="P894" s="204">
        <f>O894*H894</f>
        <v>0</v>
      </c>
      <c r="Q894" s="204">
        <v>0</v>
      </c>
      <c r="R894" s="204">
        <f>Q894*H894</f>
        <v>0</v>
      </c>
      <c r="S894" s="204">
        <v>0</v>
      </c>
      <c r="T894" s="205">
        <f>S894*H894</f>
        <v>0</v>
      </c>
      <c r="AR894" s="24" t="s">
        <v>408</v>
      </c>
      <c r="AT894" s="24" t="s">
        <v>304</v>
      </c>
      <c r="AU894" s="24" t="s">
        <v>94</v>
      </c>
      <c r="AY894" s="24" t="s">
        <v>250</v>
      </c>
      <c r="BE894" s="206">
        <f>IF(N894="základní",J894,0)</f>
        <v>0</v>
      </c>
      <c r="BF894" s="206">
        <f>IF(N894="snížená",J894,0)</f>
        <v>0</v>
      </c>
      <c r="BG894" s="206">
        <f>IF(N894="zákl. přenesená",J894,0)</f>
        <v>0</v>
      </c>
      <c r="BH894" s="206">
        <f>IF(N894="sníž. přenesená",J894,0)</f>
        <v>0</v>
      </c>
      <c r="BI894" s="206">
        <f>IF(N894="nulová",J894,0)</f>
        <v>0</v>
      </c>
      <c r="BJ894" s="24" t="s">
        <v>94</v>
      </c>
      <c r="BK894" s="206">
        <f>ROUND(I894*H894,2)</f>
        <v>0</v>
      </c>
      <c r="BL894" s="24" t="s">
        <v>330</v>
      </c>
      <c r="BM894" s="24" t="s">
        <v>2113</v>
      </c>
    </row>
    <row r="895" spans="2:65" s="1" customFormat="1" ht="22.5" customHeight="1">
      <c r="B895" s="41"/>
      <c r="C895" s="195" t="s">
        <v>2114</v>
      </c>
      <c r="D895" s="195" t="s">
        <v>253</v>
      </c>
      <c r="E895" s="196" t="s">
        <v>2115</v>
      </c>
      <c r="F895" s="197" t="s">
        <v>2116</v>
      </c>
      <c r="G895" s="198" t="s">
        <v>647</v>
      </c>
      <c r="H895" s="255"/>
      <c r="I895" s="200"/>
      <c r="J895" s="201">
        <f>ROUND(I895*H895,2)</f>
        <v>0</v>
      </c>
      <c r="K895" s="197" t="s">
        <v>257</v>
      </c>
      <c r="L895" s="61"/>
      <c r="M895" s="202" t="s">
        <v>21</v>
      </c>
      <c r="N895" s="203" t="s">
        <v>43</v>
      </c>
      <c r="O895" s="42"/>
      <c r="P895" s="204">
        <f>O895*H895</f>
        <v>0</v>
      </c>
      <c r="Q895" s="204">
        <v>0</v>
      </c>
      <c r="R895" s="204">
        <f>Q895*H895</f>
        <v>0</v>
      </c>
      <c r="S895" s="204">
        <v>0</v>
      </c>
      <c r="T895" s="205">
        <f>S895*H895</f>
        <v>0</v>
      </c>
      <c r="AR895" s="24" t="s">
        <v>258</v>
      </c>
      <c r="AT895" s="24" t="s">
        <v>253</v>
      </c>
      <c r="AU895" s="24" t="s">
        <v>94</v>
      </c>
      <c r="AY895" s="24" t="s">
        <v>250</v>
      </c>
      <c r="BE895" s="206">
        <f>IF(N895="základní",J895,0)</f>
        <v>0</v>
      </c>
      <c r="BF895" s="206">
        <f>IF(N895="snížená",J895,0)</f>
        <v>0</v>
      </c>
      <c r="BG895" s="206">
        <f>IF(N895="zákl. přenesená",J895,0)</f>
        <v>0</v>
      </c>
      <c r="BH895" s="206">
        <f>IF(N895="sníž. přenesená",J895,0)</f>
        <v>0</v>
      </c>
      <c r="BI895" s="206">
        <f>IF(N895="nulová",J895,0)</f>
        <v>0</v>
      </c>
      <c r="BJ895" s="24" t="s">
        <v>94</v>
      </c>
      <c r="BK895" s="206">
        <f>ROUND(I895*H895,2)</f>
        <v>0</v>
      </c>
      <c r="BL895" s="24" t="s">
        <v>258</v>
      </c>
      <c r="BM895" s="24" t="s">
        <v>2117</v>
      </c>
    </row>
    <row r="896" spans="2:65" s="10" customFormat="1" ht="29.85" customHeight="1">
      <c r="B896" s="178"/>
      <c r="C896" s="179"/>
      <c r="D896" s="192" t="s">
        <v>70</v>
      </c>
      <c r="E896" s="193" t="s">
        <v>2118</v>
      </c>
      <c r="F896" s="193" t="s">
        <v>2119</v>
      </c>
      <c r="G896" s="179"/>
      <c r="H896" s="179"/>
      <c r="I896" s="182"/>
      <c r="J896" s="194">
        <f>BK896</f>
        <v>0</v>
      </c>
      <c r="K896" s="179"/>
      <c r="L896" s="184"/>
      <c r="M896" s="185"/>
      <c r="N896" s="186"/>
      <c r="O896" s="186"/>
      <c r="P896" s="187">
        <f>SUM(P897:P932)</f>
        <v>0</v>
      </c>
      <c r="Q896" s="186"/>
      <c r="R896" s="187">
        <f>SUM(R897:R932)</f>
        <v>0.10089709999999999</v>
      </c>
      <c r="S896" s="186"/>
      <c r="T896" s="188">
        <f>SUM(T897:T932)</f>
        <v>0</v>
      </c>
      <c r="AR896" s="189" t="s">
        <v>94</v>
      </c>
      <c r="AT896" s="190" t="s">
        <v>70</v>
      </c>
      <c r="AU896" s="190" t="s">
        <v>79</v>
      </c>
      <c r="AY896" s="189" t="s">
        <v>250</v>
      </c>
      <c r="BK896" s="191">
        <f>SUM(BK897:BK932)</f>
        <v>0</v>
      </c>
    </row>
    <row r="897" spans="2:65" s="1" customFormat="1" ht="22.5" customHeight="1">
      <c r="B897" s="41"/>
      <c r="C897" s="195" t="s">
        <v>2120</v>
      </c>
      <c r="D897" s="195" t="s">
        <v>253</v>
      </c>
      <c r="E897" s="196" t="s">
        <v>2121</v>
      </c>
      <c r="F897" s="197" t="s">
        <v>2122</v>
      </c>
      <c r="G897" s="198" t="s">
        <v>356</v>
      </c>
      <c r="H897" s="199">
        <v>16.97</v>
      </c>
      <c r="I897" s="200"/>
      <c r="J897" s="201">
        <f>ROUND(I897*H897,2)</f>
        <v>0</v>
      </c>
      <c r="K897" s="197" t="s">
        <v>21</v>
      </c>
      <c r="L897" s="61"/>
      <c r="M897" s="202" t="s">
        <v>21</v>
      </c>
      <c r="N897" s="203" t="s">
        <v>43</v>
      </c>
      <c r="O897" s="42"/>
      <c r="P897" s="204">
        <f>O897*H897</f>
        <v>0</v>
      </c>
      <c r="Q897" s="204">
        <v>6.2E-4</v>
      </c>
      <c r="R897" s="204">
        <f>Q897*H897</f>
        <v>1.0521399999999998E-2</v>
      </c>
      <c r="S897" s="204">
        <v>0</v>
      </c>
      <c r="T897" s="205">
        <f>S897*H897</f>
        <v>0</v>
      </c>
      <c r="AR897" s="24" t="s">
        <v>330</v>
      </c>
      <c r="AT897" s="24" t="s">
        <v>253</v>
      </c>
      <c r="AU897" s="24" t="s">
        <v>94</v>
      </c>
      <c r="AY897" s="24" t="s">
        <v>250</v>
      </c>
      <c r="BE897" s="206">
        <f>IF(N897="základní",J897,0)</f>
        <v>0</v>
      </c>
      <c r="BF897" s="206">
        <f>IF(N897="snížená",J897,0)</f>
        <v>0</v>
      </c>
      <c r="BG897" s="206">
        <f>IF(N897="zákl. přenesená",J897,0)</f>
        <v>0</v>
      </c>
      <c r="BH897" s="206">
        <f>IF(N897="sníž. přenesená",J897,0)</f>
        <v>0</v>
      </c>
      <c r="BI897" s="206">
        <f>IF(N897="nulová",J897,0)</f>
        <v>0</v>
      </c>
      <c r="BJ897" s="24" t="s">
        <v>94</v>
      </c>
      <c r="BK897" s="206">
        <f>ROUND(I897*H897,2)</f>
        <v>0</v>
      </c>
      <c r="BL897" s="24" t="s">
        <v>330</v>
      </c>
      <c r="BM897" s="24" t="s">
        <v>2123</v>
      </c>
    </row>
    <row r="898" spans="2:65" s="11" customFormat="1">
      <c r="B898" s="207"/>
      <c r="C898" s="208"/>
      <c r="D898" s="209" t="s">
        <v>260</v>
      </c>
      <c r="E898" s="210" t="s">
        <v>21</v>
      </c>
      <c r="F898" s="211" t="s">
        <v>718</v>
      </c>
      <c r="G898" s="208"/>
      <c r="H898" s="212">
        <v>2</v>
      </c>
      <c r="I898" s="213"/>
      <c r="J898" s="208"/>
      <c r="K898" s="208"/>
      <c r="L898" s="214"/>
      <c r="M898" s="215"/>
      <c r="N898" s="216"/>
      <c r="O898" s="216"/>
      <c r="P898" s="216"/>
      <c r="Q898" s="216"/>
      <c r="R898" s="216"/>
      <c r="S898" s="216"/>
      <c r="T898" s="217"/>
      <c r="AT898" s="218" t="s">
        <v>260</v>
      </c>
      <c r="AU898" s="218" t="s">
        <v>94</v>
      </c>
      <c r="AV898" s="11" t="s">
        <v>94</v>
      </c>
      <c r="AW898" s="11" t="s">
        <v>35</v>
      </c>
      <c r="AX898" s="11" t="s">
        <v>71</v>
      </c>
      <c r="AY898" s="218" t="s">
        <v>250</v>
      </c>
    </row>
    <row r="899" spans="2:65" s="11" customFormat="1">
      <c r="B899" s="207"/>
      <c r="C899" s="208"/>
      <c r="D899" s="209" t="s">
        <v>260</v>
      </c>
      <c r="E899" s="210" t="s">
        <v>21</v>
      </c>
      <c r="F899" s="211" t="s">
        <v>725</v>
      </c>
      <c r="G899" s="208"/>
      <c r="H899" s="212">
        <v>5.95</v>
      </c>
      <c r="I899" s="213"/>
      <c r="J899" s="208"/>
      <c r="K899" s="208"/>
      <c r="L899" s="214"/>
      <c r="M899" s="215"/>
      <c r="N899" s="216"/>
      <c r="O899" s="216"/>
      <c r="P899" s="216"/>
      <c r="Q899" s="216"/>
      <c r="R899" s="216"/>
      <c r="S899" s="216"/>
      <c r="T899" s="217"/>
      <c r="AT899" s="218" t="s">
        <v>260</v>
      </c>
      <c r="AU899" s="218" t="s">
        <v>94</v>
      </c>
      <c r="AV899" s="11" t="s">
        <v>94</v>
      </c>
      <c r="AW899" s="11" t="s">
        <v>35</v>
      </c>
      <c r="AX899" s="11" t="s">
        <v>71</v>
      </c>
      <c r="AY899" s="218" t="s">
        <v>250</v>
      </c>
    </row>
    <row r="900" spans="2:65" s="11" customFormat="1">
      <c r="B900" s="207"/>
      <c r="C900" s="208"/>
      <c r="D900" s="209" t="s">
        <v>260</v>
      </c>
      <c r="E900" s="210" t="s">
        <v>21</v>
      </c>
      <c r="F900" s="211" t="s">
        <v>727</v>
      </c>
      <c r="G900" s="208"/>
      <c r="H900" s="212">
        <v>3.12</v>
      </c>
      <c r="I900" s="213"/>
      <c r="J900" s="208"/>
      <c r="K900" s="208"/>
      <c r="L900" s="214"/>
      <c r="M900" s="215"/>
      <c r="N900" s="216"/>
      <c r="O900" s="216"/>
      <c r="P900" s="216"/>
      <c r="Q900" s="216"/>
      <c r="R900" s="216"/>
      <c r="S900" s="216"/>
      <c r="T900" s="217"/>
      <c r="AT900" s="218" t="s">
        <v>260</v>
      </c>
      <c r="AU900" s="218" t="s">
        <v>94</v>
      </c>
      <c r="AV900" s="11" t="s">
        <v>94</v>
      </c>
      <c r="AW900" s="11" t="s">
        <v>35</v>
      </c>
      <c r="AX900" s="11" t="s">
        <v>71</v>
      </c>
      <c r="AY900" s="218" t="s">
        <v>250</v>
      </c>
    </row>
    <row r="901" spans="2:65" s="11" customFormat="1">
      <c r="B901" s="207"/>
      <c r="C901" s="208"/>
      <c r="D901" s="209" t="s">
        <v>260</v>
      </c>
      <c r="E901" s="210" t="s">
        <v>21</v>
      </c>
      <c r="F901" s="211" t="s">
        <v>728</v>
      </c>
      <c r="G901" s="208"/>
      <c r="H901" s="212">
        <v>5.9</v>
      </c>
      <c r="I901" s="213"/>
      <c r="J901" s="208"/>
      <c r="K901" s="208"/>
      <c r="L901" s="214"/>
      <c r="M901" s="215"/>
      <c r="N901" s="216"/>
      <c r="O901" s="216"/>
      <c r="P901" s="216"/>
      <c r="Q901" s="216"/>
      <c r="R901" s="216"/>
      <c r="S901" s="216"/>
      <c r="T901" s="217"/>
      <c r="AT901" s="218" t="s">
        <v>260</v>
      </c>
      <c r="AU901" s="218" t="s">
        <v>94</v>
      </c>
      <c r="AV901" s="11" t="s">
        <v>94</v>
      </c>
      <c r="AW901" s="11" t="s">
        <v>35</v>
      </c>
      <c r="AX901" s="11" t="s">
        <v>71</v>
      </c>
      <c r="AY901" s="218" t="s">
        <v>250</v>
      </c>
    </row>
    <row r="902" spans="2:65" s="12" customFormat="1">
      <c r="B902" s="219"/>
      <c r="C902" s="220"/>
      <c r="D902" s="221" t="s">
        <v>260</v>
      </c>
      <c r="E902" s="222" t="s">
        <v>170</v>
      </c>
      <c r="F902" s="223" t="s">
        <v>263</v>
      </c>
      <c r="G902" s="220"/>
      <c r="H902" s="224">
        <v>16.97</v>
      </c>
      <c r="I902" s="225"/>
      <c r="J902" s="220"/>
      <c r="K902" s="220"/>
      <c r="L902" s="226"/>
      <c r="M902" s="227"/>
      <c r="N902" s="228"/>
      <c r="O902" s="228"/>
      <c r="P902" s="228"/>
      <c r="Q902" s="228"/>
      <c r="R902" s="228"/>
      <c r="S902" s="228"/>
      <c r="T902" s="229"/>
      <c r="AT902" s="230" t="s">
        <v>260</v>
      </c>
      <c r="AU902" s="230" t="s">
        <v>94</v>
      </c>
      <c r="AV902" s="12" t="s">
        <v>251</v>
      </c>
      <c r="AW902" s="12" t="s">
        <v>35</v>
      </c>
      <c r="AX902" s="12" t="s">
        <v>79</v>
      </c>
      <c r="AY902" s="230" t="s">
        <v>250</v>
      </c>
    </row>
    <row r="903" spans="2:65" s="1" customFormat="1" ht="22.5" customHeight="1">
      <c r="B903" s="41"/>
      <c r="C903" s="234" t="s">
        <v>2124</v>
      </c>
      <c r="D903" s="234" t="s">
        <v>304</v>
      </c>
      <c r="E903" s="235" t="s">
        <v>2125</v>
      </c>
      <c r="F903" s="236" t="s">
        <v>2126</v>
      </c>
      <c r="G903" s="237" t="s">
        <v>271</v>
      </c>
      <c r="H903" s="238">
        <v>1.4930000000000001</v>
      </c>
      <c r="I903" s="239"/>
      <c r="J903" s="240">
        <f>ROUND(I903*H903,2)</f>
        <v>0</v>
      </c>
      <c r="K903" s="236" t="s">
        <v>21</v>
      </c>
      <c r="L903" s="241"/>
      <c r="M903" s="242" t="s">
        <v>21</v>
      </c>
      <c r="N903" s="243" t="s">
        <v>43</v>
      </c>
      <c r="O903" s="42"/>
      <c r="P903" s="204">
        <f>O903*H903</f>
        <v>0</v>
      </c>
      <c r="Q903" s="204">
        <v>0</v>
      </c>
      <c r="R903" s="204">
        <f>Q903*H903</f>
        <v>0</v>
      </c>
      <c r="S903" s="204">
        <v>0</v>
      </c>
      <c r="T903" s="205">
        <f>S903*H903</f>
        <v>0</v>
      </c>
      <c r="AR903" s="24" t="s">
        <v>408</v>
      </c>
      <c r="AT903" s="24" t="s">
        <v>304</v>
      </c>
      <c r="AU903" s="24" t="s">
        <v>94</v>
      </c>
      <c r="AY903" s="24" t="s">
        <v>250</v>
      </c>
      <c r="BE903" s="206">
        <f>IF(N903="základní",J903,0)</f>
        <v>0</v>
      </c>
      <c r="BF903" s="206">
        <f>IF(N903="snížená",J903,0)</f>
        <v>0</v>
      </c>
      <c r="BG903" s="206">
        <f>IF(N903="zákl. přenesená",J903,0)</f>
        <v>0</v>
      </c>
      <c r="BH903" s="206">
        <f>IF(N903="sníž. přenesená",J903,0)</f>
        <v>0</v>
      </c>
      <c r="BI903" s="206">
        <f>IF(N903="nulová",J903,0)</f>
        <v>0</v>
      </c>
      <c r="BJ903" s="24" t="s">
        <v>94</v>
      </c>
      <c r="BK903" s="206">
        <f>ROUND(I903*H903,2)</f>
        <v>0</v>
      </c>
      <c r="BL903" s="24" t="s">
        <v>330</v>
      </c>
      <c r="BM903" s="24" t="s">
        <v>2127</v>
      </c>
    </row>
    <row r="904" spans="2:65" s="11" customFormat="1">
      <c r="B904" s="207"/>
      <c r="C904" s="208"/>
      <c r="D904" s="221" t="s">
        <v>260</v>
      </c>
      <c r="E904" s="231" t="s">
        <v>21</v>
      </c>
      <c r="F904" s="232" t="s">
        <v>2128</v>
      </c>
      <c r="G904" s="208"/>
      <c r="H904" s="233">
        <v>1.4930000000000001</v>
      </c>
      <c r="I904" s="213"/>
      <c r="J904" s="208"/>
      <c r="K904" s="208"/>
      <c r="L904" s="214"/>
      <c r="M904" s="215"/>
      <c r="N904" s="216"/>
      <c r="O904" s="216"/>
      <c r="P904" s="216"/>
      <c r="Q904" s="216"/>
      <c r="R904" s="216"/>
      <c r="S904" s="216"/>
      <c r="T904" s="217"/>
      <c r="AT904" s="218" t="s">
        <v>260</v>
      </c>
      <c r="AU904" s="218" t="s">
        <v>94</v>
      </c>
      <c r="AV904" s="11" t="s">
        <v>94</v>
      </c>
      <c r="AW904" s="11" t="s">
        <v>35</v>
      </c>
      <c r="AX904" s="11" t="s">
        <v>79</v>
      </c>
      <c r="AY904" s="218" t="s">
        <v>250</v>
      </c>
    </row>
    <row r="905" spans="2:65" s="1" customFormat="1" ht="22.5" customHeight="1">
      <c r="B905" s="41"/>
      <c r="C905" s="195" t="s">
        <v>2129</v>
      </c>
      <c r="D905" s="195" t="s">
        <v>253</v>
      </c>
      <c r="E905" s="196" t="s">
        <v>2130</v>
      </c>
      <c r="F905" s="197" t="s">
        <v>2131</v>
      </c>
      <c r="G905" s="198" t="s">
        <v>271</v>
      </c>
      <c r="H905" s="199">
        <v>19.36</v>
      </c>
      <c r="I905" s="200"/>
      <c r="J905" s="201">
        <f>ROUND(I905*H905,2)</f>
        <v>0</v>
      </c>
      <c r="K905" s="197" t="s">
        <v>257</v>
      </c>
      <c r="L905" s="61"/>
      <c r="M905" s="202" t="s">
        <v>21</v>
      </c>
      <c r="N905" s="203" t="s">
        <v>43</v>
      </c>
      <c r="O905" s="42"/>
      <c r="P905" s="204">
        <f>O905*H905</f>
        <v>0</v>
      </c>
      <c r="Q905" s="204">
        <v>3.6600000000000001E-3</v>
      </c>
      <c r="R905" s="204">
        <f>Q905*H905</f>
        <v>7.0857599999999993E-2</v>
      </c>
      <c r="S905" s="204">
        <v>0</v>
      </c>
      <c r="T905" s="205">
        <f>S905*H905</f>
        <v>0</v>
      </c>
      <c r="AR905" s="24" t="s">
        <v>330</v>
      </c>
      <c r="AT905" s="24" t="s">
        <v>253</v>
      </c>
      <c r="AU905" s="24" t="s">
        <v>94</v>
      </c>
      <c r="AY905" s="24" t="s">
        <v>250</v>
      </c>
      <c r="BE905" s="206">
        <f>IF(N905="základní",J905,0)</f>
        <v>0</v>
      </c>
      <c r="BF905" s="206">
        <f>IF(N905="snížená",J905,0)</f>
        <v>0</v>
      </c>
      <c r="BG905" s="206">
        <f>IF(N905="zákl. přenesená",J905,0)</f>
        <v>0</v>
      </c>
      <c r="BH905" s="206">
        <f>IF(N905="sníž. přenesená",J905,0)</f>
        <v>0</v>
      </c>
      <c r="BI905" s="206">
        <f>IF(N905="nulová",J905,0)</f>
        <v>0</v>
      </c>
      <c r="BJ905" s="24" t="s">
        <v>94</v>
      </c>
      <c r="BK905" s="206">
        <f>ROUND(I905*H905,2)</f>
        <v>0</v>
      </c>
      <c r="BL905" s="24" t="s">
        <v>330</v>
      </c>
      <c r="BM905" s="24" t="s">
        <v>2132</v>
      </c>
    </row>
    <row r="906" spans="2:65" s="11" customFormat="1">
      <c r="B906" s="207"/>
      <c r="C906" s="208"/>
      <c r="D906" s="209" t="s">
        <v>260</v>
      </c>
      <c r="E906" s="210" t="s">
        <v>21</v>
      </c>
      <c r="F906" s="211" t="s">
        <v>2133</v>
      </c>
      <c r="G906" s="208"/>
      <c r="H906" s="212">
        <v>11.8</v>
      </c>
      <c r="I906" s="213"/>
      <c r="J906" s="208"/>
      <c r="K906" s="208"/>
      <c r="L906" s="214"/>
      <c r="M906" s="215"/>
      <c r="N906" s="216"/>
      <c r="O906" s="216"/>
      <c r="P906" s="216"/>
      <c r="Q906" s="216"/>
      <c r="R906" s="216"/>
      <c r="S906" s="216"/>
      <c r="T906" s="217"/>
      <c r="AT906" s="218" t="s">
        <v>260</v>
      </c>
      <c r="AU906" s="218" t="s">
        <v>94</v>
      </c>
      <c r="AV906" s="11" t="s">
        <v>94</v>
      </c>
      <c r="AW906" s="11" t="s">
        <v>35</v>
      </c>
      <c r="AX906" s="11" t="s">
        <v>71</v>
      </c>
      <c r="AY906" s="218" t="s">
        <v>250</v>
      </c>
    </row>
    <row r="907" spans="2:65" s="12" customFormat="1">
      <c r="B907" s="219"/>
      <c r="C907" s="220"/>
      <c r="D907" s="209" t="s">
        <v>260</v>
      </c>
      <c r="E907" s="256" t="s">
        <v>149</v>
      </c>
      <c r="F907" s="257" t="s">
        <v>263</v>
      </c>
      <c r="G907" s="220"/>
      <c r="H907" s="258">
        <v>11.8</v>
      </c>
      <c r="I907" s="225"/>
      <c r="J907" s="220"/>
      <c r="K907" s="220"/>
      <c r="L907" s="226"/>
      <c r="M907" s="227"/>
      <c r="N907" s="228"/>
      <c r="O907" s="228"/>
      <c r="P907" s="228"/>
      <c r="Q907" s="228"/>
      <c r="R907" s="228"/>
      <c r="S907" s="228"/>
      <c r="T907" s="229"/>
      <c r="AT907" s="230" t="s">
        <v>260</v>
      </c>
      <c r="AU907" s="230" t="s">
        <v>94</v>
      </c>
      <c r="AV907" s="12" t="s">
        <v>251</v>
      </c>
      <c r="AW907" s="12" t="s">
        <v>35</v>
      </c>
      <c r="AX907" s="12" t="s">
        <v>71</v>
      </c>
      <c r="AY907" s="230" t="s">
        <v>250</v>
      </c>
    </row>
    <row r="908" spans="2:65" s="11" customFormat="1">
      <c r="B908" s="207"/>
      <c r="C908" s="208"/>
      <c r="D908" s="209" t="s">
        <v>260</v>
      </c>
      <c r="E908" s="210" t="s">
        <v>21</v>
      </c>
      <c r="F908" s="211" t="s">
        <v>2134</v>
      </c>
      <c r="G908" s="208"/>
      <c r="H908" s="212">
        <v>7.56</v>
      </c>
      <c r="I908" s="213"/>
      <c r="J908" s="208"/>
      <c r="K908" s="208"/>
      <c r="L908" s="214"/>
      <c r="M908" s="215"/>
      <c r="N908" s="216"/>
      <c r="O908" s="216"/>
      <c r="P908" s="216"/>
      <c r="Q908" s="216"/>
      <c r="R908" s="216"/>
      <c r="S908" s="216"/>
      <c r="T908" s="217"/>
      <c r="AT908" s="218" t="s">
        <v>260</v>
      </c>
      <c r="AU908" s="218" t="s">
        <v>94</v>
      </c>
      <c r="AV908" s="11" t="s">
        <v>94</v>
      </c>
      <c r="AW908" s="11" t="s">
        <v>35</v>
      </c>
      <c r="AX908" s="11" t="s">
        <v>71</v>
      </c>
      <c r="AY908" s="218" t="s">
        <v>250</v>
      </c>
    </row>
    <row r="909" spans="2:65" s="12" customFormat="1">
      <c r="B909" s="219"/>
      <c r="C909" s="220"/>
      <c r="D909" s="209" t="s">
        <v>260</v>
      </c>
      <c r="E909" s="256" t="s">
        <v>151</v>
      </c>
      <c r="F909" s="257" t="s">
        <v>263</v>
      </c>
      <c r="G909" s="220"/>
      <c r="H909" s="258">
        <v>7.56</v>
      </c>
      <c r="I909" s="225"/>
      <c r="J909" s="220"/>
      <c r="K909" s="220"/>
      <c r="L909" s="226"/>
      <c r="M909" s="227"/>
      <c r="N909" s="228"/>
      <c r="O909" s="228"/>
      <c r="P909" s="228"/>
      <c r="Q909" s="228"/>
      <c r="R909" s="228"/>
      <c r="S909" s="228"/>
      <c r="T909" s="229"/>
      <c r="AT909" s="230" t="s">
        <v>260</v>
      </c>
      <c r="AU909" s="230" t="s">
        <v>94</v>
      </c>
      <c r="AV909" s="12" t="s">
        <v>251</v>
      </c>
      <c r="AW909" s="12" t="s">
        <v>35</v>
      </c>
      <c r="AX909" s="12" t="s">
        <v>71</v>
      </c>
      <c r="AY909" s="230" t="s">
        <v>250</v>
      </c>
    </row>
    <row r="910" spans="2:65" s="14" customFormat="1">
      <c r="B910" s="259"/>
      <c r="C910" s="260"/>
      <c r="D910" s="221" t="s">
        <v>260</v>
      </c>
      <c r="E910" s="261" t="s">
        <v>21</v>
      </c>
      <c r="F910" s="262" t="s">
        <v>663</v>
      </c>
      <c r="G910" s="260"/>
      <c r="H910" s="263">
        <v>19.36</v>
      </c>
      <c r="I910" s="264"/>
      <c r="J910" s="260"/>
      <c r="K910" s="260"/>
      <c r="L910" s="265"/>
      <c r="M910" s="266"/>
      <c r="N910" s="267"/>
      <c r="O910" s="267"/>
      <c r="P910" s="267"/>
      <c r="Q910" s="267"/>
      <c r="R910" s="267"/>
      <c r="S910" s="267"/>
      <c r="T910" s="268"/>
      <c r="AT910" s="269" t="s">
        <v>260</v>
      </c>
      <c r="AU910" s="269" t="s">
        <v>94</v>
      </c>
      <c r="AV910" s="14" t="s">
        <v>258</v>
      </c>
      <c r="AW910" s="14" t="s">
        <v>35</v>
      </c>
      <c r="AX910" s="14" t="s">
        <v>79</v>
      </c>
      <c r="AY910" s="269" t="s">
        <v>250</v>
      </c>
    </row>
    <row r="911" spans="2:65" s="1" customFormat="1" ht="22.5" customHeight="1">
      <c r="B911" s="41"/>
      <c r="C911" s="234" t="s">
        <v>2135</v>
      </c>
      <c r="D911" s="234" t="s">
        <v>304</v>
      </c>
      <c r="E911" s="235" t="s">
        <v>2136</v>
      </c>
      <c r="F911" s="236" t="s">
        <v>2137</v>
      </c>
      <c r="G911" s="237" t="s">
        <v>271</v>
      </c>
      <c r="H911" s="238">
        <v>21.295999999999999</v>
      </c>
      <c r="I911" s="239"/>
      <c r="J911" s="240">
        <f>ROUND(I911*H911,2)</f>
        <v>0</v>
      </c>
      <c r="K911" s="236" t="s">
        <v>21</v>
      </c>
      <c r="L911" s="241"/>
      <c r="M911" s="242" t="s">
        <v>21</v>
      </c>
      <c r="N911" s="243" t="s">
        <v>43</v>
      </c>
      <c r="O911" s="42"/>
      <c r="P911" s="204">
        <f>O911*H911</f>
        <v>0</v>
      </c>
      <c r="Q911" s="204">
        <v>0</v>
      </c>
      <c r="R911" s="204">
        <f>Q911*H911</f>
        <v>0</v>
      </c>
      <c r="S911" s="204">
        <v>0</v>
      </c>
      <c r="T911" s="205">
        <f>S911*H911</f>
        <v>0</v>
      </c>
      <c r="AR911" s="24" t="s">
        <v>408</v>
      </c>
      <c r="AT911" s="24" t="s">
        <v>304</v>
      </c>
      <c r="AU911" s="24" t="s">
        <v>94</v>
      </c>
      <c r="AY911" s="24" t="s">
        <v>250</v>
      </c>
      <c r="BE911" s="206">
        <f>IF(N911="základní",J911,0)</f>
        <v>0</v>
      </c>
      <c r="BF911" s="206">
        <f>IF(N911="snížená",J911,0)</f>
        <v>0</v>
      </c>
      <c r="BG911" s="206">
        <f>IF(N911="zákl. přenesená",J911,0)</f>
        <v>0</v>
      </c>
      <c r="BH911" s="206">
        <f>IF(N911="sníž. přenesená",J911,0)</f>
        <v>0</v>
      </c>
      <c r="BI911" s="206">
        <f>IF(N911="nulová",J911,0)</f>
        <v>0</v>
      </c>
      <c r="BJ911" s="24" t="s">
        <v>94</v>
      </c>
      <c r="BK911" s="206">
        <f>ROUND(I911*H911,2)</f>
        <v>0</v>
      </c>
      <c r="BL911" s="24" t="s">
        <v>330</v>
      </c>
      <c r="BM911" s="24" t="s">
        <v>2138</v>
      </c>
    </row>
    <row r="912" spans="2:65" s="11" customFormat="1">
      <c r="B912" s="207"/>
      <c r="C912" s="208"/>
      <c r="D912" s="221" t="s">
        <v>260</v>
      </c>
      <c r="E912" s="231" t="s">
        <v>21</v>
      </c>
      <c r="F912" s="232" t="s">
        <v>2139</v>
      </c>
      <c r="G912" s="208"/>
      <c r="H912" s="233">
        <v>21.295999999999999</v>
      </c>
      <c r="I912" s="213"/>
      <c r="J912" s="208"/>
      <c r="K912" s="208"/>
      <c r="L912" s="214"/>
      <c r="M912" s="215"/>
      <c r="N912" s="216"/>
      <c r="O912" s="216"/>
      <c r="P912" s="216"/>
      <c r="Q912" s="216"/>
      <c r="R912" s="216"/>
      <c r="S912" s="216"/>
      <c r="T912" s="217"/>
      <c r="AT912" s="218" t="s">
        <v>260</v>
      </c>
      <c r="AU912" s="218" t="s">
        <v>94</v>
      </c>
      <c r="AV912" s="11" t="s">
        <v>94</v>
      </c>
      <c r="AW912" s="11" t="s">
        <v>35</v>
      </c>
      <c r="AX912" s="11" t="s">
        <v>79</v>
      </c>
      <c r="AY912" s="218" t="s">
        <v>250</v>
      </c>
    </row>
    <row r="913" spans="2:65" s="1" customFormat="1" ht="22.5" customHeight="1">
      <c r="B913" s="41"/>
      <c r="C913" s="195" t="s">
        <v>2140</v>
      </c>
      <c r="D913" s="195" t="s">
        <v>253</v>
      </c>
      <c r="E913" s="196" t="s">
        <v>2141</v>
      </c>
      <c r="F913" s="197" t="s">
        <v>2142</v>
      </c>
      <c r="G913" s="198" t="s">
        <v>271</v>
      </c>
      <c r="H913" s="199">
        <v>8.9600000000000009</v>
      </c>
      <c r="I913" s="200"/>
      <c r="J913" s="201">
        <f>ROUND(I913*H913,2)</f>
        <v>0</v>
      </c>
      <c r="K913" s="197" t="s">
        <v>257</v>
      </c>
      <c r="L913" s="61"/>
      <c r="M913" s="202" t="s">
        <v>21</v>
      </c>
      <c r="N913" s="203" t="s">
        <v>43</v>
      </c>
      <c r="O913" s="42"/>
      <c r="P913" s="204">
        <f>O913*H913</f>
        <v>0</v>
      </c>
      <c r="Q913" s="204">
        <v>0</v>
      </c>
      <c r="R913" s="204">
        <f>Q913*H913</f>
        <v>0</v>
      </c>
      <c r="S913" s="204">
        <v>0</v>
      </c>
      <c r="T913" s="205">
        <f>S913*H913</f>
        <v>0</v>
      </c>
      <c r="AR913" s="24" t="s">
        <v>330</v>
      </c>
      <c r="AT913" s="24" t="s">
        <v>253</v>
      </c>
      <c r="AU913" s="24" t="s">
        <v>94</v>
      </c>
      <c r="AY913" s="24" t="s">
        <v>250</v>
      </c>
      <c r="BE913" s="206">
        <f>IF(N913="základní",J913,0)</f>
        <v>0</v>
      </c>
      <c r="BF913" s="206">
        <f>IF(N913="snížená",J913,0)</f>
        <v>0</v>
      </c>
      <c r="BG913" s="206">
        <f>IF(N913="zákl. přenesená",J913,0)</f>
        <v>0</v>
      </c>
      <c r="BH913" s="206">
        <f>IF(N913="sníž. přenesená",J913,0)</f>
        <v>0</v>
      </c>
      <c r="BI913" s="206">
        <f>IF(N913="nulová",J913,0)</f>
        <v>0</v>
      </c>
      <c r="BJ913" s="24" t="s">
        <v>94</v>
      </c>
      <c r="BK913" s="206">
        <f>ROUND(I913*H913,2)</f>
        <v>0</v>
      </c>
      <c r="BL913" s="24" t="s">
        <v>330</v>
      </c>
      <c r="BM913" s="24" t="s">
        <v>2143</v>
      </c>
    </row>
    <row r="914" spans="2:65" s="11" customFormat="1">
      <c r="B914" s="207"/>
      <c r="C914" s="208"/>
      <c r="D914" s="221" t="s">
        <v>260</v>
      </c>
      <c r="E914" s="231" t="s">
        <v>21</v>
      </c>
      <c r="F914" s="232" t="s">
        <v>2144</v>
      </c>
      <c r="G914" s="208"/>
      <c r="H914" s="233">
        <v>8.9600000000000009</v>
      </c>
      <c r="I914" s="213"/>
      <c r="J914" s="208"/>
      <c r="K914" s="208"/>
      <c r="L914" s="214"/>
      <c r="M914" s="215"/>
      <c r="N914" s="216"/>
      <c r="O914" s="216"/>
      <c r="P914" s="216"/>
      <c r="Q914" s="216"/>
      <c r="R914" s="216"/>
      <c r="S914" s="216"/>
      <c r="T914" s="217"/>
      <c r="AT914" s="218" t="s">
        <v>260</v>
      </c>
      <c r="AU914" s="218" t="s">
        <v>94</v>
      </c>
      <c r="AV914" s="11" t="s">
        <v>94</v>
      </c>
      <c r="AW914" s="11" t="s">
        <v>35</v>
      </c>
      <c r="AX914" s="11" t="s">
        <v>79</v>
      </c>
      <c r="AY914" s="218" t="s">
        <v>250</v>
      </c>
    </row>
    <row r="915" spans="2:65" s="1" customFormat="1" ht="22.5" customHeight="1">
      <c r="B915" s="41"/>
      <c r="C915" s="195" t="s">
        <v>2145</v>
      </c>
      <c r="D915" s="195" t="s">
        <v>253</v>
      </c>
      <c r="E915" s="196" t="s">
        <v>2146</v>
      </c>
      <c r="F915" s="197" t="s">
        <v>2147</v>
      </c>
      <c r="G915" s="198" t="s">
        <v>271</v>
      </c>
      <c r="H915" s="199">
        <v>19.36</v>
      </c>
      <c r="I915" s="200"/>
      <c r="J915" s="201">
        <f>ROUND(I915*H915,2)</f>
        <v>0</v>
      </c>
      <c r="K915" s="197" t="s">
        <v>257</v>
      </c>
      <c r="L915" s="61"/>
      <c r="M915" s="202" t="s">
        <v>21</v>
      </c>
      <c r="N915" s="203" t="s">
        <v>43</v>
      </c>
      <c r="O915" s="42"/>
      <c r="P915" s="204">
        <f>O915*H915</f>
        <v>0</v>
      </c>
      <c r="Q915" s="204">
        <v>6.2E-4</v>
      </c>
      <c r="R915" s="204">
        <f>Q915*H915</f>
        <v>1.20032E-2</v>
      </c>
      <c r="S915" s="204">
        <v>0</v>
      </c>
      <c r="T915" s="205">
        <f>S915*H915</f>
        <v>0</v>
      </c>
      <c r="AR915" s="24" t="s">
        <v>330</v>
      </c>
      <c r="AT915" s="24" t="s">
        <v>253</v>
      </c>
      <c r="AU915" s="24" t="s">
        <v>94</v>
      </c>
      <c r="AY915" s="24" t="s">
        <v>250</v>
      </c>
      <c r="BE915" s="206">
        <f>IF(N915="základní",J915,0)</f>
        <v>0</v>
      </c>
      <c r="BF915" s="206">
        <f>IF(N915="snížená",J915,0)</f>
        <v>0</v>
      </c>
      <c r="BG915" s="206">
        <f>IF(N915="zákl. přenesená",J915,0)</f>
        <v>0</v>
      </c>
      <c r="BH915" s="206">
        <f>IF(N915="sníž. přenesená",J915,0)</f>
        <v>0</v>
      </c>
      <c r="BI915" s="206">
        <f>IF(N915="nulová",J915,0)</f>
        <v>0</v>
      </c>
      <c r="BJ915" s="24" t="s">
        <v>94</v>
      </c>
      <c r="BK915" s="206">
        <f>ROUND(I915*H915,2)</f>
        <v>0</v>
      </c>
      <c r="BL915" s="24" t="s">
        <v>330</v>
      </c>
      <c r="BM915" s="24" t="s">
        <v>2148</v>
      </c>
    </row>
    <row r="916" spans="2:65" s="11" customFormat="1">
      <c r="B916" s="207"/>
      <c r="C916" s="208"/>
      <c r="D916" s="221" t="s">
        <v>260</v>
      </c>
      <c r="E916" s="231" t="s">
        <v>21</v>
      </c>
      <c r="F916" s="232" t="s">
        <v>617</v>
      </c>
      <c r="G916" s="208"/>
      <c r="H916" s="233">
        <v>19.36</v>
      </c>
      <c r="I916" s="213"/>
      <c r="J916" s="208"/>
      <c r="K916" s="208"/>
      <c r="L916" s="214"/>
      <c r="M916" s="215"/>
      <c r="N916" s="216"/>
      <c r="O916" s="216"/>
      <c r="P916" s="216"/>
      <c r="Q916" s="216"/>
      <c r="R916" s="216"/>
      <c r="S916" s="216"/>
      <c r="T916" s="217"/>
      <c r="AT916" s="218" t="s">
        <v>260</v>
      </c>
      <c r="AU916" s="218" t="s">
        <v>94</v>
      </c>
      <c r="AV916" s="11" t="s">
        <v>94</v>
      </c>
      <c r="AW916" s="11" t="s">
        <v>35</v>
      </c>
      <c r="AX916" s="11" t="s">
        <v>79</v>
      </c>
      <c r="AY916" s="218" t="s">
        <v>250</v>
      </c>
    </row>
    <row r="917" spans="2:65" s="1" customFormat="1" ht="22.5" customHeight="1">
      <c r="B917" s="41"/>
      <c r="C917" s="195" t="s">
        <v>2149</v>
      </c>
      <c r="D917" s="195" t="s">
        <v>253</v>
      </c>
      <c r="E917" s="196" t="s">
        <v>2150</v>
      </c>
      <c r="F917" s="197" t="s">
        <v>2151</v>
      </c>
      <c r="G917" s="198" t="s">
        <v>271</v>
      </c>
      <c r="H917" s="199">
        <v>19.36</v>
      </c>
      <c r="I917" s="200"/>
      <c r="J917" s="201">
        <f>ROUND(I917*H917,2)</f>
        <v>0</v>
      </c>
      <c r="K917" s="197" t="s">
        <v>257</v>
      </c>
      <c r="L917" s="61"/>
      <c r="M917" s="202" t="s">
        <v>21</v>
      </c>
      <c r="N917" s="203" t="s">
        <v>43</v>
      </c>
      <c r="O917" s="42"/>
      <c r="P917" s="204">
        <f>O917*H917</f>
        <v>0</v>
      </c>
      <c r="Q917" s="204">
        <v>2.9999999999999997E-4</v>
      </c>
      <c r="R917" s="204">
        <f>Q917*H917</f>
        <v>5.8079999999999989E-3</v>
      </c>
      <c r="S917" s="204">
        <v>0</v>
      </c>
      <c r="T917" s="205">
        <f>S917*H917</f>
        <v>0</v>
      </c>
      <c r="AR917" s="24" t="s">
        <v>330</v>
      </c>
      <c r="AT917" s="24" t="s">
        <v>253</v>
      </c>
      <c r="AU917" s="24" t="s">
        <v>94</v>
      </c>
      <c r="AY917" s="24" t="s">
        <v>250</v>
      </c>
      <c r="BE917" s="206">
        <f>IF(N917="základní",J917,0)</f>
        <v>0</v>
      </c>
      <c r="BF917" s="206">
        <f>IF(N917="snížená",J917,0)</f>
        <v>0</v>
      </c>
      <c r="BG917" s="206">
        <f>IF(N917="zákl. přenesená",J917,0)</f>
        <v>0</v>
      </c>
      <c r="BH917" s="206">
        <f>IF(N917="sníž. přenesená",J917,0)</f>
        <v>0</v>
      </c>
      <c r="BI917" s="206">
        <f>IF(N917="nulová",J917,0)</f>
        <v>0</v>
      </c>
      <c r="BJ917" s="24" t="s">
        <v>94</v>
      </c>
      <c r="BK917" s="206">
        <f>ROUND(I917*H917,2)</f>
        <v>0</v>
      </c>
      <c r="BL917" s="24" t="s">
        <v>330</v>
      </c>
      <c r="BM917" s="24" t="s">
        <v>2152</v>
      </c>
    </row>
    <row r="918" spans="2:65" s="11" customFormat="1">
      <c r="B918" s="207"/>
      <c r="C918" s="208"/>
      <c r="D918" s="221" t="s">
        <v>260</v>
      </c>
      <c r="E918" s="231" t="s">
        <v>21</v>
      </c>
      <c r="F918" s="232" t="s">
        <v>617</v>
      </c>
      <c r="G918" s="208"/>
      <c r="H918" s="233">
        <v>19.36</v>
      </c>
      <c r="I918" s="213"/>
      <c r="J918" s="208"/>
      <c r="K918" s="208"/>
      <c r="L918" s="214"/>
      <c r="M918" s="215"/>
      <c r="N918" s="216"/>
      <c r="O918" s="216"/>
      <c r="P918" s="216"/>
      <c r="Q918" s="216"/>
      <c r="R918" s="216"/>
      <c r="S918" s="216"/>
      <c r="T918" s="217"/>
      <c r="AT918" s="218" t="s">
        <v>260</v>
      </c>
      <c r="AU918" s="218" t="s">
        <v>94</v>
      </c>
      <c r="AV918" s="11" t="s">
        <v>94</v>
      </c>
      <c r="AW918" s="11" t="s">
        <v>35</v>
      </c>
      <c r="AX918" s="11" t="s">
        <v>79</v>
      </c>
      <c r="AY918" s="218" t="s">
        <v>250</v>
      </c>
    </row>
    <row r="919" spans="2:65" s="1" customFormat="1" ht="22.5" customHeight="1">
      <c r="B919" s="41"/>
      <c r="C919" s="195" t="s">
        <v>2153</v>
      </c>
      <c r="D919" s="195" t="s">
        <v>253</v>
      </c>
      <c r="E919" s="196" t="s">
        <v>2154</v>
      </c>
      <c r="F919" s="197" t="s">
        <v>2155</v>
      </c>
      <c r="G919" s="198" t="s">
        <v>356</v>
      </c>
      <c r="H919" s="199">
        <v>37.229999999999997</v>
      </c>
      <c r="I919" s="200"/>
      <c r="J919" s="201">
        <f>ROUND(I919*H919,2)</f>
        <v>0</v>
      </c>
      <c r="K919" s="197" t="s">
        <v>257</v>
      </c>
      <c r="L919" s="61"/>
      <c r="M919" s="202" t="s">
        <v>21</v>
      </c>
      <c r="N919" s="203" t="s">
        <v>43</v>
      </c>
      <c r="O919" s="42"/>
      <c r="P919" s="204">
        <f>O919*H919</f>
        <v>0</v>
      </c>
      <c r="Q919" s="204">
        <v>3.0000000000000001E-5</v>
      </c>
      <c r="R919" s="204">
        <f>Q919*H919</f>
        <v>1.1168999999999999E-3</v>
      </c>
      <c r="S919" s="204">
        <v>0</v>
      </c>
      <c r="T919" s="205">
        <f>S919*H919</f>
        <v>0</v>
      </c>
      <c r="AR919" s="24" t="s">
        <v>330</v>
      </c>
      <c r="AT919" s="24" t="s">
        <v>253</v>
      </c>
      <c r="AU919" s="24" t="s">
        <v>94</v>
      </c>
      <c r="AY919" s="24" t="s">
        <v>250</v>
      </c>
      <c r="BE919" s="206">
        <f>IF(N919="základní",J919,0)</f>
        <v>0</v>
      </c>
      <c r="BF919" s="206">
        <f>IF(N919="snížená",J919,0)</f>
        <v>0</v>
      </c>
      <c r="BG919" s="206">
        <f>IF(N919="zákl. přenesená",J919,0)</f>
        <v>0</v>
      </c>
      <c r="BH919" s="206">
        <f>IF(N919="sníž. přenesená",J919,0)</f>
        <v>0</v>
      </c>
      <c r="BI919" s="206">
        <f>IF(N919="nulová",J919,0)</f>
        <v>0</v>
      </c>
      <c r="BJ919" s="24" t="s">
        <v>94</v>
      </c>
      <c r="BK919" s="206">
        <f>ROUND(I919*H919,2)</f>
        <v>0</v>
      </c>
      <c r="BL919" s="24" t="s">
        <v>330</v>
      </c>
      <c r="BM919" s="24" t="s">
        <v>2156</v>
      </c>
    </row>
    <row r="920" spans="2:65" s="11" customFormat="1">
      <c r="B920" s="207"/>
      <c r="C920" s="208"/>
      <c r="D920" s="209" t="s">
        <v>260</v>
      </c>
      <c r="E920" s="210" t="s">
        <v>21</v>
      </c>
      <c r="F920" s="211" t="s">
        <v>718</v>
      </c>
      <c r="G920" s="208"/>
      <c r="H920" s="212">
        <v>2</v>
      </c>
      <c r="I920" s="213"/>
      <c r="J920" s="208"/>
      <c r="K920" s="208"/>
      <c r="L920" s="214"/>
      <c r="M920" s="215"/>
      <c r="N920" s="216"/>
      <c r="O920" s="216"/>
      <c r="P920" s="216"/>
      <c r="Q920" s="216"/>
      <c r="R920" s="216"/>
      <c r="S920" s="216"/>
      <c r="T920" s="217"/>
      <c r="AT920" s="218" t="s">
        <v>260</v>
      </c>
      <c r="AU920" s="218" t="s">
        <v>94</v>
      </c>
      <c r="AV920" s="11" t="s">
        <v>94</v>
      </c>
      <c r="AW920" s="11" t="s">
        <v>35</v>
      </c>
      <c r="AX920" s="11" t="s">
        <v>71</v>
      </c>
      <c r="AY920" s="218" t="s">
        <v>250</v>
      </c>
    </row>
    <row r="921" spans="2:65" s="11" customFormat="1">
      <c r="B921" s="207"/>
      <c r="C921" s="208"/>
      <c r="D921" s="209" t="s">
        <v>260</v>
      </c>
      <c r="E921" s="210" t="s">
        <v>21</v>
      </c>
      <c r="F921" s="211" t="s">
        <v>722</v>
      </c>
      <c r="G921" s="208"/>
      <c r="H921" s="212">
        <v>15.96</v>
      </c>
      <c r="I921" s="213"/>
      <c r="J921" s="208"/>
      <c r="K921" s="208"/>
      <c r="L921" s="214"/>
      <c r="M921" s="215"/>
      <c r="N921" s="216"/>
      <c r="O921" s="216"/>
      <c r="P921" s="216"/>
      <c r="Q921" s="216"/>
      <c r="R921" s="216"/>
      <c r="S921" s="216"/>
      <c r="T921" s="217"/>
      <c r="AT921" s="218" t="s">
        <v>260</v>
      </c>
      <c r="AU921" s="218" t="s">
        <v>94</v>
      </c>
      <c r="AV921" s="11" t="s">
        <v>94</v>
      </c>
      <c r="AW921" s="11" t="s">
        <v>35</v>
      </c>
      <c r="AX921" s="11" t="s">
        <v>71</v>
      </c>
      <c r="AY921" s="218" t="s">
        <v>250</v>
      </c>
    </row>
    <row r="922" spans="2:65" s="11" customFormat="1">
      <c r="B922" s="207"/>
      <c r="C922" s="208"/>
      <c r="D922" s="209" t="s">
        <v>260</v>
      </c>
      <c r="E922" s="210" t="s">
        <v>21</v>
      </c>
      <c r="F922" s="211" t="s">
        <v>725</v>
      </c>
      <c r="G922" s="208"/>
      <c r="H922" s="212">
        <v>5.95</v>
      </c>
      <c r="I922" s="213"/>
      <c r="J922" s="208"/>
      <c r="K922" s="208"/>
      <c r="L922" s="214"/>
      <c r="M922" s="215"/>
      <c r="N922" s="216"/>
      <c r="O922" s="216"/>
      <c r="P922" s="216"/>
      <c r="Q922" s="216"/>
      <c r="R922" s="216"/>
      <c r="S922" s="216"/>
      <c r="T922" s="217"/>
      <c r="AT922" s="218" t="s">
        <v>260</v>
      </c>
      <c r="AU922" s="218" t="s">
        <v>94</v>
      </c>
      <c r="AV922" s="11" t="s">
        <v>94</v>
      </c>
      <c r="AW922" s="11" t="s">
        <v>35</v>
      </c>
      <c r="AX922" s="11" t="s">
        <v>71</v>
      </c>
      <c r="AY922" s="218" t="s">
        <v>250</v>
      </c>
    </row>
    <row r="923" spans="2:65" s="11" customFormat="1">
      <c r="B923" s="207"/>
      <c r="C923" s="208"/>
      <c r="D923" s="209" t="s">
        <v>260</v>
      </c>
      <c r="E923" s="210" t="s">
        <v>21</v>
      </c>
      <c r="F923" s="211" t="s">
        <v>726</v>
      </c>
      <c r="G923" s="208"/>
      <c r="H923" s="212">
        <v>4.3</v>
      </c>
      <c r="I923" s="213"/>
      <c r="J923" s="208"/>
      <c r="K923" s="208"/>
      <c r="L923" s="214"/>
      <c r="M923" s="215"/>
      <c r="N923" s="216"/>
      <c r="O923" s="216"/>
      <c r="P923" s="216"/>
      <c r="Q923" s="216"/>
      <c r="R923" s="216"/>
      <c r="S923" s="216"/>
      <c r="T923" s="217"/>
      <c r="AT923" s="218" t="s">
        <v>260</v>
      </c>
      <c r="AU923" s="218" t="s">
        <v>94</v>
      </c>
      <c r="AV923" s="11" t="s">
        <v>94</v>
      </c>
      <c r="AW923" s="11" t="s">
        <v>35</v>
      </c>
      <c r="AX923" s="11" t="s">
        <v>71</v>
      </c>
      <c r="AY923" s="218" t="s">
        <v>250</v>
      </c>
    </row>
    <row r="924" spans="2:65" s="11" customFormat="1">
      <c r="B924" s="207"/>
      <c r="C924" s="208"/>
      <c r="D924" s="209" t="s">
        <v>260</v>
      </c>
      <c r="E924" s="210" t="s">
        <v>21</v>
      </c>
      <c r="F924" s="211" t="s">
        <v>727</v>
      </c>
      <c r="G924" s="208"/>
      <c r="H924" s="212">
        <v>3.12</v>
      </c>
      <c r="I924" s="213"/>
      <c r="J924" s="208"/>
      <c r="K924" s="208"/>
      <c r="L924" s="214"/>
      <c r="M924" s="215"/>
      <c r="N924" s="216"/>
      <c r="O924" s="216"/>
      <c r="P924" s="216"/>
      <c r="Q924" s="216"/>
      <c r="R924" s="216"/>
      <c r="S924" s="216"/>
      <c r="T924" s="217"/>
      <c r="AT924" s="218" t="s">
        <v>260</v>
      </c>
      <c r="AU924" s="218" t="s">
        <v>94</v>
      </c>
      <c r="AV924" s="11" t="s">
        <v>94</v>
      </c>
      <c r="AW924" s="11" t="s">
        <v>35</v>
      </c>
      <c r="AX924" s="11" t="s">
        <v>71</v>
      </c>
      <c r="AY924" s="218" t="s">
        <v>250</v>
      </c>
    </row>
    <row r="925" spans="2:65" s="11" customFormat="1">
      <c r="B925" s="207"/>
      <c r="C925" s="208"/>
      <c r="D925" s="209" t="s">
        <v>260</v>
      </c>
      <c r="E925" s="210" t="s">
        <v>21</v>
      </c>
      <c r="F925" s="211" t="s">
        <v>728</v>
      </c>
      <c r="G925" s="208"/>
      <c r="H925" s="212">
        <v>5.9</v>
      </c>
      <c r="I925" s="213"/>
      <c r="J925" s="208"/>
      <c r="K925" s="208"/>
      <c r="L925" s="214"/>
      <c r="M925" s="215"/>
      <c r="N925" s="216"/>
      <c r="O925" s="216"/>
      <c r="P925" s="216"/>
      <c r="Q925" s="216"/>
      <c r="R925" s="216"/>
      <c r="S925" s="216"/>
      <c r="T925" s="217"/>
      <c r="AT925" s="218" t="s">
        <v>260</v>
      </c>
      <c r="AU925" s="218" t="s">
        <v>94</v>
      </c>
      <c r="AV925" s="11" t="s">
        <v>94</v>
      </c>
      <c r="AW925" s="11" t="s">
        <v>35</v>
      </c>
      <c r="AX925" s="11" t="s">
        <v>71</v>
      </c>
      <c r="AY925" s="218" t="s">
        <v>250</v>
      </c>
    </row>
    <row r="926" spans="2:65" s="12" customFormat="1">
      <c r="B926" s="219"/>
      <c r="C926" s="220"/>
      <c r="D926" s="221" t="s">
        <v>260</v>
      </c>
      <c r="E926" s="222" t="s">
        <v>21</v>
      </c>
      <c r="F926" s="223" t="s">
        <v>263</v>
      </c>
      <c r="G926" s="220"/>
      <c r="H926" s="224">
        <v>37.229999999999997</v>
      </c>
      <c r="I926" s="225"/>
      <c r="J926" s="220"/>
      <c r="K926" s="220"/>
      <c r="L926" s="226"/>
      <c r="M926" s="227"/>
      <c r="N926" s="228"/>
      <c r="O926" s="228"/>
      <c r="P926" s="228"/>
      <c r="Q926" s="228"/>
      <c r="R926" s="228"/>
      <c r="S926" s="228"/>
      <c r="T926" s="229"/>
      <c r="AT926" s="230" t="s">
        <v>260</v>
      </c>
      <c r="AU926" s="230" t="s">
        <v>94</v>
      </c>
      <c r="AV926" s="12" t="s">
        <v>251</v>
      </c>
      <c r="AW926" s="12" t="s">
        <v>35</v>
      </c>
      <c r="AX926" s="12" t="s">
        <v>79</v>
      </c>
      <c r="AY926" s="230" t="s">
        <v>250</v>
      </c>
    </row>
    <row r="927" spans="2:65" s="1" customFormat="1" ht="22.5" customHeight="1">
      <c r="B927" s="41"/>
      <c r="C927" s="195" t="s">
        <v>2157</v>
      </c>
      <c r="D927" s="195" t="s">
        <v>253</v>
      </c>
      <c r="E927" s="196" t="s">
        <v>2158</v>
      </c>
      <c r="F927" s="197" t="s">
        <v>2159</v>
      </c>
      <c r="G927" s="198" t="s">
        <v>356</v>
      </c>
      <c r="H927" s="199">
        <v>2.95</v>
      </c>
      <c r="I927" s="200"/>
      <c r="J927" s="201">
        <f>ROUND(I927*H927,2)</f>
        <v>0</v>
      </c>
      <c r="K927" s="197" t="s">
        <v>411</v>
      </c>
      <c r="L927" s="61"/>
      <c r="M927" s="202" t="s">
        <v>21</v>
      </c>
      <c r="N927" s="203" t="s">
        <v>43</v>
      </c>
      <c r="O927" s="42"/>
      <c r="P927" s="204">
        <f>O927*H927</f>
        <v>0</v>
      </c>
      <c r="Q927" s="204">
        <v>2.0000000000000001E-4</v>
      </c>
      <c r="R927" s="204">
        <f>Q927*H927</f>
        <v>5.9000000000000003E-4</v>
      </c>
      <c r="S927" s="204">
        <v>0</v>
      </c>
      <c r="T927" s="205">
        <f>S927*H927</f>
        <v>0</v>
      </c>
      <c r="AR927" s="24" t="s">
        <v>330</v>
      </c>
      <c r="AT927" s="24" t="s">
        <v>253</v>
      </c>
      <c r="AU927" s="24" t="s">
        <v>94</v>
      </c>
      <c r="AY927" s="24" t="s">
        <v>250</v>
      </c>
      <c r="BE927" s="206">
        <f>IF(N927="základní",J927,0)</f>
        <v>0</v>
      </c>
      <c r="BF927" s="206">
        <f>IF(N927="snížená",J927,0)</f>
        <v>0</v>
      </c>
      <c r="BG927" s="206">
        <f>IF(N927="zákl. přenesená",J927,0)</f>
        <v>0</v>
      </c>
      <c r="BH927" s="206">
        <f>IF(N927="sníž. přenesená",J927,0)</f>
        <v>0</v>
      </c>
      <c r="BI927" s="206">
        <f>IF(N927="nulová",J927,0)</f>
        <v>0</v>
      </c>
      <c r="BJ927" s="24" t="s">
        <v>94</v>
      </c>
      <c r="BK927" s="206">
        <f>ROUND(I927*H927,2)</f>
        <v>0</v>
      </c>
      <c r="BL927" s="24" t="s">
        <v>330</v>
      </c>
      <c r="BM927" s="24" t="s">
        <v>2160</v>
      </c>
    </row>
    <row r="928" spans="2:65" s="11" customFormat="1">
      <c r="B928" s="207"/>
      <c r="C928" s="208"/>
      <c r="D928" s="209" t="s">
        <v>260</v>
      </c>
      <c r="E928" s="210" t="s">
        <v>21</v>
      </c>
      <c r="F928" s="211" t="s">
        <v>2161</v>
      </c>
      <c r="G928" s="208"/>
      <c r="H928" s="212">
        <v>2.95</v>
      </c>
      <c r="I928" s="213"/>
      <c r="J928" s="208"/>
      <c r="K928" s="208"/>
      <c r="L928" s="214"/>
      <c r="M928" s="215"/>
      <c r="N928" s="216"/>
      <c r="O928" s="216"/>
      <c r="P928" s="216"/>
      <c r="Q928" s="216"/>
      <c r="R928" s="216"/>
      <c r="S928" s="216"/>
      <c r="T928" s="217"/>
      <c r="AT928" s="218" t="s">
        <v>260</v>
      </c>
      <c r="AU928" s="218" t="s">
        <v>94</v>
      </c>
      <c r="AV928" s="11" t="s">
        <v>94</v>
      </c>
      <c r="AW928" s="11" t="s">
        <v>35</v>
      </c>
      <c r="AX928" s="11" t="s">
        <v>71</v>
      </c>
      <c r="AY928" s="218" t="s">
        <v>250</v>
      </c>
    </row>
    <row r="929" spans="2:65" s="12" customFormat="1">
      <c r="B929" s="219"/>
      <c r="C929" s="220"/>
      <c r="D929" s="221" t="s">
        <v>260</v>
      </c>
      <c r="E929" s="222" t="s">
        <v>156</v>
      </c>
      <c r="F929" s="223" t="s">
        <v>263</v>
      </c>
      <c r="G929" s="220"/>
      <c r="H929" s="224">
        <v>2.95</v>
      </c>
      <c r="I929" s="225"/>
      <c r="J929" s="220"/>
      <c r="K929" s="220"/>
      <c r="L929" s="226"/>
      <c r="M929" s="227"/>
      <c r="N929" s="228"/>
      <c r="O929" s="228"/>
      <c r="P929" s="228"/>
      <c r="Q929" s="228"/>
      <c r="R929" s="228"/>
      <c r="S929" s="228"/>
      <c r="T929" s="229"/>
      <c r="AT929" s="230" t="s">
        <v>260</v>
      </c>
      <c r="AU929" s="230" t="s">
        <v>94</v>
      </c>
      <c r="AV929" s="12" t="s">
        <v>251</v>
      </c>
      <c r="AW929" s="12" t="s">
        <v>35</v>
      </c>
      <c r="AX929" s="12" t="s">
        <v>79</v>
      </c>
      <c r="AY929" s="230" t="s">
        <v>250</v>
      </c>
    </row>
    <row r="930" spans="2:65" s="1" customFormat="1" ht="22.5" customHeight="1">
      <c r="B930" s="41"/>
      <c r="C930" s="234" t="s">
        <v>2162</v>
      </c>
      <c r="D930" s="234" t="s">
        <v>304</v>
      </c>
      <c r="E930" s="235" t="s">
        <v>2163</v>
      </c>
      <c r="F930" s="236" t="s">
        <v>2164</v>
      </c>
      <c r="G930" s="237" t="s">
        <v>356</v>
      </c>
      <c r="H930" s="238">
        <v>3.2450000000000001</v>
      </c>
      <c r="I930" s="239"/>
      <c r="J930" s="240">
        <f>ROUND(I930*H930,2)</f>
        <v>0</v>
      </c>
      <c r="K930" s="236" t="s">
        <v>21</v>
      </c>
      <c r="L930" s="241"/>
      <c r="M930" s="242" t="s">
        <v>21</v>
      </c>
      <c r="N930" s="243" t="s">
        <v>43</v>
      </c>
      <c r="O930" s="42"/>
      <c r="P930" s="204">
        <f>O930*H930</f>
        <v>0</v>
      </c>
      <c r="Q930" s="204">
        <v>0</v>
      </c>
      <c r="R930" s="204">
        <f>Q930*H930</f>
        <v>0</v>
      </c>
      <c r="S930" s="204">
        <v>0</v>
      </c>
      <c r="T930" s="205">
        <f>S930*H930</f>
        <v>0</v>
      </c>
      <c r="AR930" s="24" t="s">
        <v>408</v>
      </c>
      <c r="AT930" s="24" t="s">
        <v>304</v>
      </c>
      <c r="AU930" s="24" t="s">
        <v>94</v>
      </c>
      <c r="AY930" s="24" t="s">
        <v>250</v>
      </c>
      <c r="BE930" s="206">
        <f>IF(N930="základní",J930,0)</f>
        <v>0</v>
      </c>
      <c r="BF930" s="206">
        <f>IF(N930="snížená",J930,0)</f>
        <v>0</v>
      </c>
      <c r="BG930" s="206">
        <f>IF(N930="zákl. přenesená",J930,0)</f>
        <v>0</v>
      </c>
      <c r="BH930" s="206">
        <f>IF(N930="sníž. přenesená",J930,0)</f>
        <v>0</v>
      </c>
      <c r="BI930" s="206">
        <f>IF(N930="nulová",J930,0)</f>
        <v>0</v>
      </c>
      <c r="BJ930" s="24" t="s">
        <v>94</v>
      </c>
      <c r="BK930" s="206">
        <f>ROUND(I930*H930,2)</f>
        <v>0</v>
      </c>
      <c r="BL930" s="24" t="s">
        <v>330</v>
      </c>
      <c r="BM930" s="24" t="s">
        <v>2165</v>
      </c>
    </row>
    <row r="931" spans="2:65" s="11" customFormat="1">
      <c r="B931" s="207"/>
      <c r="C931" s="208"/>
      <c r="D931" s="221" t="s">
        <v>260</v>
      </c>
      <c r="E931" s="231" t="s">
        <v>21</v>
      </c>
      <c r="F931" s="232" t="s">
        <v>2166</v>
      </c>
      <c r="G931" s="208"/>
      <c r="H931" s="233">
        <v>3.2450000000000001</v>
      </c>
      <c r="I931" s="213"/>
      <c r="J931" s="208"/>
      <c r="K931" s="208"/>
      <c r="L931" s="214"/>
      <c r="M931" s="215"/>
      <c r="N931" s="216"/>
      <c r="O931" s="216"/>
      <c r="P931" s="216"/>
      <c r="Q931" s="216"/>
      <c r="R931" s="216"/>
      <c r="S931" s="216"/>
      <c r="T931" s="217"/>
      <c r="AT931" s="218" t="s">
        <v>260</v>
      </c>
      <c r="AU931" s="218" t="s">
        <v>94</v>
      </c>
      <c r="AV931" s="11" t="s">
        <v>94</v>
      </c>
      <c r="AW931" s="11" t="s">
        <v>35</v>
      </c>
      <c r="AX931" s="11" t="s">
        <v>79</v>
      </c>
      <c r="AY931" s="218" t="s">
        <v>250</v>
      </c>
    </row>
    <row r="932" spans="2:65" s="1" customFormat="1" ht="22.5" customHeight="1">
      <c r="B932" s="41"/>
      <c r="C932" s="195" t="s">
        <v>2167</v>
      </c>
      <c r="D932" s="195" t="s">
        <v>253</v>
      </c>
      <c r="E932" s="196" t="s">
        <v>2168</v>
      </c>
      <c r="F932" s="197" t="s">
        <v>2169</v>
      </c>
      <c r="G932" s="198" t="s">
        <v>647</v>
      </c>
      <c r="H932" s="255"/>
      <c r="I932" s="200"/>
      <c r="J932" s="201">
        <f>ROUND(I932*H932,2)</f>
        <v>0</v>
      </c>
      <c r="K932" s="197" t="s">
        <v>257</v>
      </c>
      <c r="L932" s="61"/>
      <c r="M932" s="202" t="s">
        <v>21</v>
      </c>
      <c r="N932" s="203" t="s">
        <v>43</v>
      </c>
      <c r="O932" s="42"/>
      <c r="P932" s="204">
        <f>O932*H932</f>
        <v>0</v>
      </c>
      <c r="Q932" s="204">
        <v>0</v>
      </c>
      <c r="R932" s="204">
        <f>Q932*H932</f>
        <v>0</v>
      </c>
      <c r="S932" s="204">
        <v>0</v>
      </c>
      <c r="T932" s="205">
        <f>S932*H932</f>
        <v>0</v>
      </c>
      <c r="AR932" s="24" t="s">
        <v>330</v>
      </c>
      <c r="AT932" s="24" t="s">
        <v>253</v>
      </c>
      <c r="AU932" s="24" t="s">
        <v>94</v>
      </c>
      <c r="AY932" s="24" t="s">
        <v>250</v>
      </c>
      <c r="BE932" s="206">
        <f>IF(N932="základní",J932,0)</f>
        <v>0</v>
      </c>
      <c r="BF932" s="206">
        <f>IF(N932="snížená",J932,0)</f>
        <v>0</v>
      </c>
      <c r="BG932" s="206">
        <f>IF(N932="zákl. přenesená",J932,0)</f>
        <v>0</v>
      </c>
      <c r="BH932" s="206">
        <f>IF(N932="sníž. přenesená",J932,0)</f>
        <v>0</v>
      </c>
      <c r="BI932" s="206">
        <f>IF(N932="nulová",J932,0)</f>
        <v>0</v>
      </c>
      <c r="BJ932" s="24" t="s">
        <v>94</v>
      </c>
      <c r="BK932" s="206">
        <f>ROUND(I932*H932,2)</f>
        <v>0</v>
      </c>
      <c r="BL932" s="24" t="s">
        <v>330</v>
      </c>
      <c r="BM932" s="24" t="s">
        <v>2170</v>
      </c>
    </row>
    <row r="933" spans="2:65" s="10" customFormat="1" ht="29.85" customHeight="1">
      <c r="B933" s="178"/>
      <c r="C933" s="179"/>
      <c r="D933" s="192" t="s">
        <v>70</v>
      </c>
      <c r="E933" s="193" t="s">
        <v>2171</v>
      </c>
      <c r="F933" s="193" t="s">
        <v>2172</v>
      </c>
      <c r="G933" s="179"/>
      <c r="H933" s="179"/>
      <c r="I933" s="182"/>
      <c r="J933" s="194">
        <f>BK933</f>
        <v>0</v>
      </c>
      <c r="K933" s="179"/>
      <c r="L933" s="184"/>
      <c r="M933" s="185"/>
      <c r="N933" s="186"/>
      <c r="O933" s="186"/>
      <c r="P933" s="187">
        <f>SUM(P934:P953)</f>
        <v>0</v>
      </c>
      <c r="Q933" s="186"/>
      <c r="R933" s="187">
        <f>SUM(R934:R953)</f>
        <v>7.3167399999999994E-2</v>
      </c>
      <c r="S933" s="186"/>
      <c r="T933" s="188">
        <f>SUM(T934:T953)</f>
        <v>0</v>
      </c>
      <c r="AR933" s="189" t="s">
        <v>94</v>
      </c>
      <c r="AT933" s="190" t="s">
        <v>70</v>
      </c>
      <c r="AU933" s="190" t="s">
        <v>79</v>
      </c>
      <c r="AY933" s="189" t="s">
        <v>250</v>
      </c>
      <c r="BK933" s="191">
        <f>SUM(BK934:BK953)</f>
        <v>0</v>
      </c>
    </row>
    <row r="934" spans="2:65" s="1" customFormat="1" ht="22.5" customHeight="1">
      <c r="B934" s="41"/>
      <c r="C934" s="195" t="s">
        <v>2173</v>
      </c>
      <c r="D934" s="195" t="s">
        <v>253</v>
      </c>
      <c r="E934" s="196" t="s">
        <v>2174</v>
      </c>
      <c r="F934" s="197" t="s">
        <v>2175</v>
      </c>
      <c r="G934" s="198" t="s">
        <v>356</v>
      </c>
      <c r="H934" s="199">
        <v>92.15</v>
      </c>
      <c r="I934" s="200"/>
      <c r="J934" s="201">
        <f>ROUND(I934*H934,2)</f>
        <v>0</v>
      </c>
      <c r="K934" s="197" t="s">
        <v>257</v>
      </c>
      <c r="L934" s="61"/>
      <c r="M934" s="202" t="s">
        <v>21</v>
      </c>
      <c r="N934" s="203" t="s">
        <v>43</v>
      </c>
      <c r="O934" s="42"/>
      <c r="P934" s="204">
        <f>O934*H934</f>
        <v>0</v>
      </c>
      <c r="Q934" s="204">
        <v>5.0000000000000002E-5</v>
      </c>
      <c r="R934" s="204">
        <f>Q934*H934</f>
        <v>4.6075000000000005E-3</v>
      </c>
      <c r="S934" s="204">
        <v>0</v>
      </c>
      <c r="T934" s="205">
        <f>S934*H934</f>
        <v>0</v>
      </c>
      <c r="AR934" s="24" t="s">
        <v>330</v>
      </c>
      <c r="AT934" s="24" t="s">
        <v>253</v>
      </c>
      <c r="AU934" s="24" t="s">
        <v>94</v>
      </c>
      <c r="AY934" s="24" t="s">
        <v>250</v>
      </c>
      <c r="BE934" s="206">
        <f>IF(N934="základní",J934,0)</f>
        <v>0</v>
      </c>
      <c r="BF934" s="206">
        <f>IF(N934="snížená",J934,0)</f>
        <v>0</v>
      </c>
      <c r="BG934" s="206">
        <f>IF(N934="zákl. přenesená",J934,0)</f>
        <v>0</v>
      </c>
      <c r="BH934" s="206">
        <f>IF(N934="sníž. přenesená",J934,0)</f>
        <v>0</v>
      </c>
      <c r="BI934" s="206">
        <f>IF(N934="nulová",J934,0)</f>
        <v>0</v>
      </c>
      <c r="BJ934" s="24" t="s">
        <v>94</v>
      </c>
      <c r="BK934" s="206">
        <f>ROUND(I934*H934,2)</f>
        <v>0</v>
      </c>
      <c r="BL934" s="24" t="s">
        <v>330</v>
      </c>
      <c r="BM934" s="24" t="s">
        <v>2176</v>
      </c>
    </row>
    <row r="935" spans="2:65" s="11" customFormat="1">
      <c r="B935" s="207"/>
      <c r="C935" s="208"/>
      <c r="D935" s="209" t="s">
        <v>260</v>
      </c>
      <c r="E935" s="210" t="s">
        <v>21</v>
      </c>
      <c r="F935" s="211" t="s">
        <v>717</v>
      </c>
      <c r="G935" s="208"/>
      <c r="H935" s="212">
        <v>14.72</v>
      </c>
      <c r="I935" s="213"/>
      <c r="J935" s="208"/>
      <c r="K935" s="208"/>
      <c r="L935" s="214"/>
      <c r="M935" s="215"/>
      <c r="N935" s="216"/>
      <c r="O935" s="216"/>
      <c r="P935" s="216"/>
      <c r="Q935" s="216"/>
      <c r="R935" s="216"/>
      <c r="S935" s="216"/>
      <c r="T935" s="217"/>
      <c r="AT935" s="218" t="s">
        <v>260</v>
      </c>
      <c r="AU935" s="218" t="s">
        <v>94</v>
      </c>
      <c r="AV935" s="11" t="s">
        <v>94</v>
      </c>
      <c r="AW935" s="11" t="s">
        <v>35</v>
      </c>
      <c r="AX935" s="11" t="s">
        <v>71</v>
      </c>
      <c r="AY935" s="218" t="s">
        <v>250</v>
      </c>
    </row>
    <row r="936" spans="2:65" s="11" customFormat="1">
      <c r="B936" s="207"/>
      <c r="C936" s="208"/>
      <c r="D936" s="209" t="s">
        <v>260</v>
      </c>
      <c r="E936" s="210" t="s">
        <v>21</v>
      </c>
      <c r="F936" s="211" t="s">
        <v>2177</v>
      </c>
      <c r="G936" s="208"/>
      <c r="H936" s="212">
        <v>2.62</v>
      </c>
      <c r="I936" s="213"/>
      <c r="J936" s="208"/>
      <c r="K936" s="208"/>
      <c r="L936" s="214"/>
      <c r="M936" s="215"/>
      <c r="N936" s="216"/>
      <c r="O936" s="216"/>
      <c r="P936" s="216"/>
      <c r="Q936" s="216"/>
      <c r="R936" s="216"/>
      <c r="S936" s="216"/>
      <c r="T936" s="217"/>
      <c r="AT936" s="218" t="s">
        <v>260</v>
      </c>
      <c r="AU936" s="218" t="s">
        <v>94</v>
      </c>
      <c r="AV936" s="11" t="s">
        <v>94</v>
      </c>
      <c r="AW936" s="11" t="s">
        <v>35</v>
      </c>
      <c r="AX936" s="11" t="s">
        <v>71</v>
      </c>
      <c r="AY936" s="218" t="s">
        <v>250</v>
      </c>
    </row>
    <row r="937" spans="2:65" s="11" customFormat="1">
      <c r="B937" s="207"/>
      <c r="C937" s="208"/>
      <c r="D937" s="209" t="s">
        <v>260</v>
      </c>
      <c r="E937" s="210" t="s">
        <v>21</v>
      </c>
      <c r="F937" s="211" t="s">
        <v>720</v>
      </c>
      <c r="G937" s="208"/>
      <c r="H937" s="212">
        <v>6.02</v>
      </c>
      <c r="I937" s="213"/>
      <c r="J937" s="208"/>
      <c r="K937" s="208"/>
      <c r="L937" s="214"/>
      <c r="M937" s="215"/>
      <c r="N937" s="216"/>
      <c r="O937" s="216"/>
      <c r="P937" s="216"/>
      <c r="Q937" s="216"/>
      <c r="R937" s="216"/>
      <c r="S937" s="216"/>
      <c r="T937" s="217"/>
      <c r="AT937" s="218" t="s">
        <v>260</v>
      </c>
      <c r="AU937" s="218" t="s">
        <v>94</v>
      </c>
      <c r="AV937" s="11" t="s">
        <v>94</v>
      </c>
      <c r="AW937" s="11" t="s">
        <v>35</v>
      </c>
      <c r="AX937" s="11" t="s">
        <v>71</v>
      </c>
      <c r="AY937" s="218" t="s">
        <v>250</v>
      </c>
    </row>
    <row r="938" spans="2:65" s="11" customFormat="1">
      <c r="B938" s="207"/>
      <c r="C938" s="208"/>
      <c r="D938" s="209" t="s">
        <v>260</v>
      </c>
      <c r="E938" s="210" t="s">
        <v>21</v>
      </c>
      <c r="F938" s="211" t="s">
        <v>721</v>
      </c>
      <c r="G938" s="208"/>
      <c r="H938" s="212">
        <v>17.57</v>
      </c>
      <c r="I938" s="213"/>
      <c r="J938" s="208"/>
      <c r="K938" s="208"/>
      <c r="L938" s="214"/>
      <c r="M938" s="215"/>
      <c r="N938" s="216"/>
      <c r="O938" s="216"/>
      <c r="P938" s="216"/>
      <c r="Q938" s="216"/>
      <c r="R938" s="216"/>
      <c r="S938" s="216"/>
      <c r="T938" s="217"/>
      <c r="AT938" s="218" t="s">
        <v>260</v>
      </c>
      <c r="AU938" s="218" t="s">
        <v>94</v>
      </c>
      <c r="AV938" s="11" t="s">
        <v>94</v>
      </c>
      <c r="AW938" s="11" t="s">
        <v>35</v>
      </c>
      <c r="AX938" s="11" t="s">
        <v>71</v>
      </c>
      <c r="AY938" s="218" t="s">
        <v>250</v>
      </c>
    </row>
    <row r="939" spans="2:65" s="11" customFormat="1">
      <c r="B939" s="207"/>
      <c r="C939" s="208"/>
      <c r="D939" s="209" t="s">
        <v>260</v>
      </c>
      <c r="E939" s="210" t="s">
        <v>21</v>
      </c>
      <c r="F939" s="211" t="s">
        <v>723</v>
      </c>
      <c r="G939" s="208"/>
      <c r="H939" s="212">
        <v>13.76</v>
      </c>
      <c r="I939" s="213"/>
      <c r="J939" s="208"/>
      <c r="K939" s="208"/>
      <c r="L939" s="214"/>
      <c r="M939" s="215"/>
      <c r="N939" s="216"/>
      <c r="O939" s="216"/>
      <c r="P939" s="216"/>
      <c r="Q939" s="216"/>
      <c r="R939" s="216"/>
      <c r="S939" s="216"/>
      <c r="T939" s="217"/>
      <c r="AT939" s="218" t="s">
        <v>260</v>
      </c>
      <c r="AU939" s="218" t="s">
        <v>94</v>
      </c>
      <c r="AV939" s="11" t="s">
        <v>94</v>
      </c>
      <c r="AW939" s="11" t="s">
        <v>35</v>
      </c>
      <c r="AX939" s="11" t="s">
        <v>71</v>
      </c>
      <c r="AY939" s="218" t="s">
        <v>250</v>
      </c>
    </row>
    <row r="940" spans="2:65" s="11" customFormat="1">
      <c r="B940" s="207"/>
      <c r="C940" s="208"/>
      <c r="D940" s="209" t="s">
        <v>260</v>
      </c>
      <c r="E940" s="210" t="s">
        <v>21</v>
      </c>
      <c r="F940" s="211" t="s">
        <v>724</v>
      </c>
      <c r="G940" s="208"/>
      <c r="H940" s="212">
        <v>37.46</v>
      </c>
      <c r="I940" s="213"/>
      <c r="J940" s="208"/>
      <c r="K940" s="208"/>
      <c r="L940" s="214"/>
      <c r="M940" s="215"/>
      <c r="N940" s="216"/>
      <c r="O940" s="216"/>
      <c r="P940" s="216"/>
      <c r="Q940" s="216"/>
      <c r="R940" s="216"/>
      <c r="S940" s="216"/>
      <c r="T940" s="217"/>
      <c r="AT940" s="218" t="s">
        <v>260</v>
      </c>
      <c r="AU940" s="218" t="s">
        <v>94</v>
      </c>
      <c r="AV940" s="11" t="s">
        <v>94</v>
      </c>
      <c r="AW940" s="11" t="s">
        <v>35</v>
      </c>
      <c r="AX940" s="11" t="s">
        <v>71</v>
      </c>
      <c r="AY940" s="218" t="s">
        <v>250</v>
      </c>
    </row>
    <row r="941" spans="2:65" s="12" customFormat="1">
      <c r="B941" s="219"/>
      <c r="C941" s="220"/>
      <c r="D941" s="221" t="s">
        <v>260</v>
      </c>
      <c r="E941" s="222" t="s">
        <v>134</v>
      </c>
      <c r="F941" s="223" t="s">
        <v>263</v>
      </c>
      <c r="G941" s="220"/>
      <c r="H941" s="224">
        <v>92.15</v>
      </c>
      <c r="I941" s="225"/>
      <c r="J941" s="220"/>
      <c r="K941" s="220"/>
      <c r="L941" s="226"/>
      <c r="M941" s="227"/>
      <c r="N941" s="228"/>
      <c r="O941" s="228"/>
      <c r="P941" s="228"/>
      <c r="Q941" s="228"/>
      <c r="R941" s="228"/>
      <c r="S941" s="228"/>
      <c r="T941" s="229"/>
      <c r="AT941" s="230" t="s">
        <v>260</v>
      </c>
      <c r="AU941" s="230" t="s">
        <v>94</v>
      </c>
      <c r="AV941" s="12" t="s">
        <v>251</v>
      </c>
      <c r="AW941" s="12" t="s">
        <v>35</v>
      </c>
      <c r="AX941" s="12" t="s">
        <v>79</v>
      </c>
      <c r="AY941" s="230" t="s">
        <v>250</v>
      </c>
    </row>
    <row r="942" spans="2:65" s="1" customFormat="1" ht="22.5" customHeight="1">
      <c r="B942" s="41"/>
      <c r="C942" s="234" t="s">
        <v>2178</v>
      </c>
      <c r="D942" s="234" t="s">
        <v>304</v>
      </c>
      <c r="E942" s="235" t="s">
        <v>2179</v>
      </c>
      <c r="F942" s="236" t="s">
        <v>2180</v>
      </c>
      <c r="G942" s="237" t="s">
        <v>356</v>
      </c>
      <c r="H942" s="238">
        <v>96.757999999999996</v>
      </c>
      <c r="I942" s="239"/>
      <c r="J942" s="240">
        <f>ROUND(I942*H942,2)</f>
        <v>0</v>
      </c>
      <c r="K942" s="236" t="s">
        <v>21</v>
      </c>
      <c r="L942" s="241"/>
      <c r="M942" s="242" t="s">
        <v>21</v>
      </c>
      <c r="N942" s="243" t="s">
        <v>43</v>
      </c>
      <c r="O942" s="42"/>
      <c r="P942" s="204">
        <f>O942*H942</f>
        <v>0</v>
      </c>
      <c r="Q942" s="204">
        <v>0</v>
      </c>
      <c r="R942" s="204">
        <f>Q942*H942</f>
        <v>0</v>
      </c>
      <c r="S942" s="204">
        <v>0</v>
      </c>
      <c r="T942" s="205">
        <f>S942*H942</f>
        <v>0</v>
      </c>
      <c r="AR942" s="24" t="s">
        <v>408</v>
      </c>
      <c r="AT942" s="24" t="s">
        <v>304</v>
      </c>
      <c r="AU942" s="24" t="s">
        <v>94</v>
      </c>
      <c r="AY942" s="24" t="s">
        <v>250</v>
      </c>
      <c r="BE942" s="206">
        <f>IF(N942="základní",J942,0)</f>
        <v>0</v>
      </c>
      <c r="BF942" s="206">
        <f>IF(N942="snížená",J942,0)</f>
        <v>0</v>
      </c>
      <c r="BG942" s="206">
        <f>IF(N942="zákl. přenesená",J942,0)</f>
        <v>0</v>
      </c>
      <c r="BH942" s="206">
        <f>IF(N942="sníž. přenesená",J942,0)</f>
        <v>0</v>
      </c>
      <c r="BI942" s="206">
        <f>IF(N942="nulová",J942,0)</f>
        <v>0</v>
      </c>
      <c r="BJ942" s="24" t="s">
        <v>94</v>
      </c>
      <c r="BK942" s="206">
        <f>ROUND(I942*H942,2)</f>
        <v>0</v>
      </c>
      <c r="BL942" s="24" t="s">
        <v>330</v>
      </c>
      <c r="BM942" s="24" t="s">
        <v>2181</v>
      </c>
    </row>
    <row r="943" spans="2:65" s="11" customFormat="1">
      <c r="B943" s="207"/>
      <c r="C943" s="208"/>
      <c r="D943" s="221" t="s">
        <v>260</v>
      </c>
      <c r="E943" s="231" t="s">
        <v>21</v>
      </c>
      <c r="F943" s="232" t="s">
        <v>2182</v>
      </c>
      <c r="G943" s="208"/>
      <c r="H943" s="233">
        <v>96.757999999999996</v>
      </c>
      <c r="I943" s="213"/>
      <c r="J943" s="208"/>
      <c r="K943" s="208"/>
      <c r="L943" s="214"/>
      <c r="M943" s="215"/>
      <c r="N943" s="216"/>
      <c r="O943" s="216"/>
      <c r="P943" s="216"/>
      <c r="Q943" s="216"/>
      <c r="R943" s="216"/>
      <c r="S943" s="216"/>
      <c r="T943" s="217"/>
      <c r="AT943" s="218" t="s">
        <v>260</v>
      </c>
      <c r="AU943" s="218" t="s">
        <v>94</v>
      </c>
      <c r="AV943" s="11" t="s">
        <v>94</v>
      </c>
      <c r="AW943" s="11" t="s">
        <v>35</v>
      </c>
      <c r="AX943" s="11" t="s">
        <v>79</v>
      </c>
      <c r="AY943" s="218" t="s">
        <v>250</v>
      </c>
    </row>
    <row r="944" spans="2:65" s="1" customFormat="1" ht="31.5" customHeight="1">
      <c r="B944" s="41"/>
      <c r="C944" s="195" t="s">
        <v>2183</v>
      </c>
      <c r="D944" s="195" t="s">
        <v>253</v>
      </c>
      <c r="E944" s="196" t="s">
        <v>2184</v>
      </c>
      <c r="F944" s="197" t="s">
        <v>2185</v>
      </c>
      <c r="G944" s="198" t="s">
        <v>271</v>
      </c>
      <c r="H944" s="199">
        <v>90.21</v>
      </c>
      <c r="I944" s="200"/>
      <c r="J944" s="201">
        <f>ROUND(I944*H944,2)</f>
        <v>0</v>
      </c>
      <c r="K944" s="197" t="s">
        <v>257</v>
      </c>
      <c r="L944" s="61"/>
      <c r="M944" s="202" t="s">
        <v>21</v>
      </c>
      <c r="N944" s="203" t="s">
        <v>43</v>
      </c>
      <c r="O944" s="42"/>
      <c r="P944" s="204">
        <f>O944*H944</f>
        <v>0</v>
      </c>
      <c r="Q944" s="204">
        <v>1.2999999999999999E-4</v>
      </c>
      <c r="R944" s="204">
        <f>Q944*H944</f>
        <v>1.1727299999999998E-2</v>
      </c>
      <c r="S944" s="204">
        <v>0</v>
      </c>
      <c r="T944" s="205">
        <f>S944*H944</f>
        <v>0</v>
      </c>
      <c r="AR944" s="24" t="s">
        <v>330</v>
      </c>
      <c r="AT944" s="24" t="s">
        <v>253</v>
      </c>
      <c r="AU944" s="24" t="s">
        <v>94</v>
      </c>
      <c r="AY944" s="24" t="s">
        <v>250</v>
      </c>
      <c r="BE944" s="206">
        <f>IF(N944="základní",J944,0)</f>
        <v>0</v>
      </c>
      <c r="BF944" s="206">
        <f>IF(N944="snížená",J944,0)</f>
        <v>0</v>
      </c>
      <c r="BG944" s="206">
        <f>IF(N944="zákl. přenesená",J944,0)</f>
        <v>0</v>
      </c>
      <c r="BH944" s="206">
        <f>IF(N944="sníž. přenesená",J944,0)</f>
        <v>0</v>
      </c>
      <c r="BI944" s="206">
        <f>IF(N944="nulová",J944,0)</f>
        <v>0</v>
      </c>
      <c r="BJ944" s="24" t="s">
        <v>94</v>
      </c>
      <c r="BK944" s="206">
        <f>ROUND(I944*H944,2)</f>
        <v>0</v>
      </c>
      <c r="BL944" s="24" t="s">
        <v>330</v>
      </c>
      <c r="BM944" s="24" t="s">
        <v>2186</v>
      </c>
    </row>
    <row r="945" spans="2:65" s="11" customFormat="1">
      <c r="B945" s="207"/>
      <c r="C945" s="208"/>
      <c r="D945" s="209" t="s">
        <v>260</v>
      </c>
      <c r="E945" s="210" t="s">
        <v>21</v>
      </c>
      <c r="F945" s="211" t="s">
        <v>2187</v>
      </c>
      <c r="G945" s="208"/>
      <c r="H945" s="212">
        <v>90.21</v>
      </c>
      <c r="I945" s="213"/>
      <c r="J945" s="208"/>
      <c r="K945" s="208"/>
      <c r="L945" s="214"/>
      <c r="M945" s="215"/>
      <c r="N945" s="216"/>
      <c r="O945" s="216"/>
      <c r="P945" s="216"/>
      <c r="Q945" s="216"/>
      <c r="R945" s="216"/>
      <c r="S945" s="216"/>
      <c r="T945" s="217"/>
      <c r="AT945" s="218" t="s">
        <v>260</v>
      </c>
      <c r="AU945" s="218" t="s">
        <v>94</v>
      </c>
      <c r="AV945" s="11" t="s">
        <v>94</v>
      </c>
      <c r="AW945" s="11" t="s">
        <v>35</v>
      </c>
      <c r="AX945" s="11" t="s">
        <v>71</v>
      </c>
      <c r="AY945" s="218" t="s">
        <v>250</v>
      </c>
    </row>
    <row r="946" spans="2:65" s="12" customFormat="1">
      <c r="B946" s="219"/>
      <c r="C946" s="220"/>
      <c r="D946" s="221" t="s">
        <v>260</v>
      </c>
      <c r="E946" s="222" t="s">
        <v>147</v>
      </c>
      <c r="F946" s="223" t="s">
        <v>263</v>
      </c>
      <c r="G946" s="220"/>
      <c r="H946" s="224">
        <v>90.21</v>
      </c>
      <c r="I946" s="225"/>
      <c r="J946" s="220"/>
      <c r="K946" s="220"/>
      <c r="L946" s="226"/>
      <c r="M946" s="227"/>
      <c r="N946" s="228"/>
      <c r="O946" s="228"/>
      <c r="P946" s="228"/>
      <c r="Q946" s="228"/>
      <c r="R946" s="228"/>
      <c r="S946" s="228"/>
      <c r="T946" s="229"/>
      <c r="AT946" s="230" t="s">
        <v>260</v>
      </c>
      <c r="AU946" s="230" t="s">
        <v>94</v>
      </c>
      <c r="AV946" s="12" t="s">
        <v>251</v>
      </c>
      <c r="AW946" s="12" t="s">
        <v>35</v>
      </c>
      <c r="AX946" s="12" t="s">
        <v>79</v>
      </c>
      <c r="AY946" s="230" t="s">
        <v>250</v>
      </c>
    </row>
    <row r="947" spans="2:65" s="1" customFormat="1" ht="22.5" customHeight="1">
      <c r="B947" s="41"/>
      <c r="C947" s="234" t="s">
        <v>2188</v>
      </c>
      <c r="D947" s="234" t="s">
        <v>304</v>
      </c>
      <c r="E947" s="235" t="s">
        <v>2001</v>
      </c>
      <c r="F947" s="236" t="s">
        <v>2002</v>
      </c>
      <c r="G947" s="237" t="s">
        <v>271</v>
      </c>
      <c r="H947" s="238">
        <v>94.721000000000004</v>
      </c>
      <c r="I947" s="239"/>
      <c r="J947" s="240">
        <f>ROUND(I947*H947,2)</f>
        <v>0</v>
      </c>
      <c r="K947" s="236" t="s">
        <v>21</v>
      </c>
      <c r="L947" s="241"/>
      <c r="M947" s="242" t="s">
        <v>21</v>
      </c>
      <c r="N947" s="243" t="s">
        <v>43</v>
      </c>
      <c r="O947" s="42"/>
      <c r="P947" s="204">
        <f>O947*H947</f>
        <v>0</v>
      </c>
      <c r="Q947" s="204">
        <v>0</v>
      </c>
      <c r="R947" s="204">
        <f>Q947*H947</f>
        <v>0</v>
      </c>
      <c r="S947" s="204">
        <v>0</v>
      </c>
      <c r="T947" s="205">
        <f>S947*H947</f>
        <v>0</v>
      </c>
      <c r="AR947" s="24" t="s">
        <v>408</v>
      </c>
      <c r="AT947" s="24" t="s">
        <v>304</v>
      </c>
      <c r="AU947" s="24" t="s">
        <v>94</v>
      </c>
      <c r="AY947" s="24" t="s">
        <v>250</v>
      </c>
      <c r="BE947" s="206">
        <f>IF(N947="základní",J947,0)</f>
        <v>0</v>
      </c>
      <c r="BF947" s="206">
        <f>IF(N947="snížená",J947,0)</f>
        <v>0</v>
      </c>
      <c r="BG947" s="206">
        <f>IF(N947="zákl. přenesená",J947,0)</f>
        <v>0</v>
      </c>
      <c r="BH947" s="206">
        <f>IF(N947="sníž. přenesená",J947,0)</f>
        <v>0</v>
      </c>
      <c r="BI947" s="206">
        <f>IF(N947="nulová",J947,0)</f>
        <v>0</v>
      </c>
      <c r="BJ947" s="24" t="s">
        <v>94</v>
      </c>
      <c r="BK947" s="206">
        <f>ROUND(I947*H947,2)</f>
        <v>0</v>
      </c>
      <c r="BL947" s="24" t="s">
        <v>330</v>
      </c>
      <c r="BM947" s="24" t="s">
        <v>2189</v>
      </c>
    </row>
    <row r="948" spans="2:65" s="11" customFormat="1">
      <c r="B948" s="207"/>
      <c r="C948" s="208"/>
      <c r="D948" s="221" t="s">
        <v>260</v>
      </c>
      <c r="E948" s="231" t="s">
        <v>21</v>
      </c>
      <c r="F948" s="232" t="s">
        <v>2190</v>
      </c>
      <c r="G948" s="208"/>
      <c r="H948" s="233">
        <v>94.721000000000004</v>
      </c>
      <c r="I948" s="213"/>
      <c r="J948" s="208"/>
      <c r="K948" s="208"/>
      <c r="L948" s="214"/>
      <c r="M948" s="215"/>
      <c r="N948" s="216"/>
      <c r="O948" s="216"/>
      <c r="P948" s="216"/>
      <c r="Q948" s="216"/>
      <c r="R948" s="216"/>
      <c r="S948" s="216"/>
      <c r="T948" s="217"/>
      <c r="AT948" s="218" t="s">
        <v>260</v>
      </c>
      <c r="AU948" s="218" t="s">
        <v>94</v>
      </c>
      <c r="AV948" s="11" t="s">
        <v>94</v>
      </c>
      <c r="AW948" s="11" t="s">
        <v>35</v>
      </c>
      <c r="AX948" s="11" t="s">
        <v>79</v>
      </c>
      <c r="AY948" s="218" t="s">
        <v>250</v>
      </c>
    </row>
    <row r="949" spans="2:65" s="1" customFormat="1" ht="22.5" customHeight="1">
      <c r="B949" s="41"/>
      <c r="C949" s="195" t="s">
        <v>2191</v>
      </c>
      <c r="D949" s="195" t="s">
        <v>253</v>
      </c>
      <c r="E949" s="196" t="s">
        <v>2192</v>
      </c>
      <c r="F949" s="197" t="s">
        <v>2193</v>
      </c>
      <c r="G949" s="198" t="s">
        <v>271</v>
      </c>
      <c r="H949" s="199">
        <v>90.21</v>
      </c>
      <c r="I949" s="200"/>
      <c r="J949" s="201">
        <f>ROUND(I949*H949,2)</f>
        <v>0</v>
      </c>
      <c r="K949" s="197" t="s">
        <v>257</v>
      </c>
      <c r="L949" s="61"/>
      <c r="M949" s="202" t="s">
        <v>21</v>
      </c>
      <c r="N949" s="203" t="s">
        <v>43</v>
      </c>
      <c r="O949" s="42"/>
      <c r="P949" s="204">
        <f>O949*H949</f>
        <v>0</v>
      </c>
      <c r="Q949" s="204">
        <v>0</v>
      </c>
      <c r="R949" s="204">
        <f>Q949*H949</f>
        <v>0</v>
      </c>
      <c r="S949" s="204">
        <v>0</v>
      </c>
      <c r="T949" s="205">
        <f>S949*H949</f>
        <v>0</v>
      </c>
      <c r="AR949" s="24" t="s">
        <v>330</v>
      </c>
      <c r="AT949" s="24" t="s">
        <v>253</v>
      </c>
      <c r="AU949" s="24" t="s">
        <v>94</v>
      </c>
      <c r="AY949" s="24" t="s">
        <v>250</v>
      </c>
      <c r="BE949" s="206">
        <f>IF(N949="základní",J949,0)</f>
        <v>0</v>
      </c>
      <c r="BF949" s="206">
        <f>IF(N949="snížená",J949,0)</f>
        <v>0</v>
      </c>
      <c r="BG949" s="206">
        <f>IF(N949="zákl. přenesená",J949,0)</f>
        <v>0</v>
      </c>
      <c r="BH949" s="206">
        <f>IF(N949="sníž. přenesená",J949,0)</f>
        <v>0</v>
      </c>
      <c r="BI949" s="206">
        <f>IF(N949="nulová",J949,0)</f>
        <v>0</v>
      </c>
      <c r="BJ949" s="24" t="s">
        <v>94</v>
      </c>
      <c r="BK949" s="206">
        <f>ROUND(I949*H949,2)</f>
        <v>0</v>
      </c>
      <c r="BL949" s="24" t="s">
        <v>330</v>
      </c>
      <c r="BM949" s="24" t="s">
        <v>2194</v>
      </c>
    </row>
    <row r="950" spans="2:65" s="11" customFormat="1">
      <c r="B950" s="207"/>
      <c r="C950" s="208"/>
      <c r="D950" s="221" t="s">
        <v>260</v>
      </c>
      <c r="E950" s="231" t="s">
        <v>21</v>
      </c>
      <c r="F950" s="232" t="s">
        <v>147</v>
      </c>
      <c r="G950" s="208"/>
      <c r="H950" s="233">
        <v>90.21</v>
      </c>
      <c r="I950" s="213"/>
      <c r="J950" s="208"/>
      <c r="K950" s="208"/>
      <c r="L950" s="214"/>
      <c r="M950" s="215"/>
      <c r="N950" s="216"/>
      <c r="O950" s="216"/>
      <c r="P950" s="216"/>
      <c r="Q950" s="216"/>
      <c r="R950" s="216"/>
      <c r="S950" s="216"/>
      <c r="T950" s="217"/>
      <c r="AT950" s="218" t="s">
        <v>260</v>
      </c>
      <c r="AU950" s="218" t="s">
        <v>94</v>
      </c>
      <c r="AV950" s="11" t="s">
        <v>94</v>
      </c>
      <c r="AW950" s="11" t="s">
        <v>35</v>
      </c>
      <c r="AX950" s="11" t="s">
        <v>79</v>
      </c>
      <c r="AY950" s="218" t="s">
        <v>250</v>
      </c>
    </row>
    <row r="951" spans="2:65" s="1" customFormat="1" ht="22.5" customHeight="1">
      <c r="B951" s="41"/>
      <c r="C951" s="234" t="s">
        <v>2195</v>
      </c>
      <c r="D951" s="234" t="s">
        <v>304</v>
      </c>
      <c r="E951" s="235" t="s">
        <v>2196</v>
      </c>
      <c r="F951" s="236" t="s">
        <v>2197</v>
      </c>
      <c r="G951" s="237" t="s">
        <v>271</v>
      </c>
      <c r="H951" s="238">
        <v>94.721000000000004</v>
      </c>
      <c r="I951" s="239"/>
      <c r="J951" s="240">
        <f>ROUND(I951*H951,2)</f>
        <v>0</v>
      </c>
      <c r="K951" s="236" t="s">
        <v>21</v>
      </c>
      <c r="L951" s="241"/>
      <c r="M951" s="242" t="s">
        <v>21</v>
      </c>
      <c r="N951" s="243" t="s">
        <v>43</v>
      </c>
      <c r="O951" s="42"/>
      <c r="P951" s="204">
        <f>O951*H951</f>
        <v>0</v>
      </c>
      <c r="Q951" s="204">
        <v>5.9999999999999995E-4</v>
      </c>
      <c r="R951" s="204">
        <f>Q951*H951</f>
        <v>5.6832599999999997E-2</v>
      </c>
      <c r="S951" s="204">
        <v>0</v>
      </c>
      <c r="T951" s="205">
        <f>S951*H951</f>
        <v>0</v>
      </c>
      <c r="AR951" s="24" t="s">
        <v>408</v>
      </c>
      <c r="AT951" s="24" t="s">
        <v>304</v>
      </c>
      <c r="AU951" s="24" t="s">
        <v>94</v>
      </c>
      <c r="AY951" s="24" t="s">
        <v>250</v>
      </c>
      <c r="BE951" s="206">
        <f>IF(N951="základní",J951,0)</f>
        <v>0</v>
      </c>
      <c r="BF951" s="206">
        <f>IF(N951="snížená",J951,0)</f>
        <v>0</v>
      </c>
      <c r="BG951" s="206">
        <f>IF(N951="zákl. přenesená",J951,0)</f>
        <v>0</v>
      </c>
      <c r="BH951" s="206">
        <f>IF(N951="sníž. přenesená",J951,0)</f>
        <v>0</v>
      </c>
      <c r="BI951" s="206">
        <f>IF(N951="nulová",J951,0)</f>
        <v>0</v>
      </c>
      <c r="BJ951" s="24" t="s">
        <v>94</v>
      </c>
      <c r="BK951" s="206">
        <f>ROUND(I951*H951,2)</f>
        <v>0</v>
      </c>
      <c r="BL951" s="24" t="s">
        <v>330</v>
      </c>
      <c r="BM951" s="24" t="s">
        <v>2198</v>
      </c>
    </row>
    <row r="952" spans="2:65" s="11" customFormat="1">
      <c r="B952" s="207"/>
      <c r="C952" s="208"/>
      <c r="D952" s="221" t="s">
        <v>260</v>
      </c>
      <c r="E952" s="231" t="s">
        <v>21</v>
      </c>
      <c r="F952" s="232" t="s">
        <v>2190</v>
      </c>
      <c r="G952" s="208"/>
      <c r="H952" s="233">
        <v>94.721000000000004</v>
      </c>
      <c r="I952" s="213"/>
      <c r="J952" s="208"/>
      <c r="K952" s="208"/>
      <c r="L952" s="214"/>
      <c r="M952" s="215"/>
      <c r="N952" s="216"/>
      <c r="O952" s="216"/>
      <c r="P952" s="216"/>
      <c r="Q952" s="216"/>
      <c r="R952" s="216"/>
      <c r="S952" s="216"/>
      <c r="T952" s="217"/>
      <c r="AT952" s="218" t="s">
        <v>260</v>
      </c>
      <c r="AU952" s="218" t="s">
        <v>94</v>
      </c>
      <c r="AV952" s="11" t="s">
        <v>94</v>
      </c>
      <c r="AW952" s="11" t="s">
        <v>35</v>
      </c>
      <c r="AX952" s="11" t="s">
        <v>79</v>
      </c>
      <c r="AY952" s="218" t="s">
        <v>250</v>
      </c>
    </row>
    <row r="953" spans="2:65" s="1" customFormat="1" ht="22.5" customHeight="1">
      <c r="B953" s="41"/>
      <c r="C953" s="195" t="s">
        <v>2199</v>
      </c>
      <c r="D953" s="195" t="s">
        <v>253</v>
      </c>
      <c r="E953" s="196" t="s">
        <v>2200</v>
      </c>
      <c r="F953" s="197" t="s">
        <v>2201</v>
      </c>
      <c r="G953" s="198" t="s">
        <v>647</v>
      </c>
      <c r="H953" s="255"/>
      <c r="I953" s="200"/>
      <c r="J953" s="201">
        <f>ROUND(I953*H953,2)</f>
        <v>0</v>
      </c>
      <c r="K953" s="197" t="s">
        <v>257</v>
      </c>
      <c r="L953" s="61"/>
      <c r="M953" s="202" t="s">
        <v>21</v>
      </c>
      <c r="N953" s="203" t="s">
        <v>43</v>
      </c>
      <c r="O953" s="42"/>
      <c r="P953" s="204">
        <f>O953*H953</f>
        <v>0</v>
      </c>
      <c r="Q953" s="204">
        <v>0</v>
      </c>
      <c r="R953" s="204">
        <f>Q953*H953</f>
        <v>0</v>
      </c>
      <c r="S953" s="204">
        <v>0</v>
      </c>
      <c r="T953" s="205">
        <f>S953*H953</f>
        <v>0</v>
      </c>
      <c r="AR953" s="24" t="s">
        <v>330</v>
      </c>
      <c r="AT953" s="24" t="s">
        <v>253</v>
      </c>
      <c r="AU953" s="24" t="s">
        <v>94</v>
      </c>
      <c r="AY953" s="24" t="s">
        <v>250</v>
      </c>
      <c r="BE953" s="206">
        <f>IF(N953="základní",J953,0)</f>
        <v>0</v>
      </c>
      <c r="BF953" s="206">
        <f>IF(N953="snížená",J953,0)</f>
        <v>0</v>
      </c>
      <c r="BG953" s="206">
        <f>IF(N953="zákl. přenesená",J953,0)</f>
        <v>0</v>
      </c>
      <c r="BH953" s="206">
        <f>IF(N953="sníž. přenesená",J953,0)</f>
        <v>0</v>
      </c>
      <c r="BI953" s="206">
        <f>IF(N953="nulová",J953,0)</f>
        <v>0</v>
      </c>
      <c r="BJ953" s="24" t="s">
        <v>94</v>
      </c>
      <c r="BK953" s="206">
        <f>ROUND(I953*H953,2)</f>
        <v>0</v>
      </c>
      <c r="BL953" s="24" t="s">
        <v>330</v>
      </c>
      <c r="BM953" s="24" t="s">
        <v>2202</v>
      </c>
    </row>
    <row r="954" spans="2:65" s="10" customFormat="1" ht="29.85" customHeight="1">
      <c r="B954" s="178"/>
      <c r="C954" s="179"/>
      <c r="D954" s="192" t="s">
        <v>70</v>
      </c>
      <c r="E954" s="193" t="s">
        <v>2203</v>
      </c>
      <c r="F954" s="193" t="s">
        <v>2204</v>
      </c>
      <c r="G954" s="179"/>
      <c r="H954" s="179"/>
      <c r="I954" s="182"/>
      <c r="J954" s="194">
        <f>BK954</f>
        <v>0</v>
      </c>
      <c r="K954" s="179"/>
      <c r="L954" s="184"/>
      <c r="M954" s="185"/>
      <c r="N954" s="186"/>
      <c r="O954" s="186"/>
      <c r="P954" s="187">
        <f>SUM(P955:P983)</f>
        <v>0</v>
      </c>
      <c r="Q954" s="186"/>
      <c r="R954" s="187">
        <f>SUM(R955:R983)</f>
        <v>0.16215145</v>
      </c>
      <c r="S954" s="186"/>
      <c r="T954" s="188">
        <f>SUM(T955:T983)</f>
        <v>0</v>
      </c>
      <c r="AR954" s="189" t="s">
        <v>94</v>
      </c>
      <c r="AT954" s="190" t="s">
        <v>70</v>
      </c>
      <c r="AU954" s="190" t="s">
        <v>79</v>
      </c>
      <c r="AY954" s="189" t="s">
        <v>250</v>
      </c>
      <c r="BK954" s="191">
        <f>SUM(BK955:BK983)</f>
        <v>0</v>
      </c>
    </row>
    <row r="955" spans="2:65" s="1" customFormat="1" ht="31.5" customHeight="1">
      <c r="B955" s="41"/>
      <c r="C955" s="195" t="s">
        <v>2205</v>
      </c>
      <c r="D955" s="195" t="s">
        <v>253</v>
      </c>
      <c r="E955" s="196" t="s">
        <v>2206</v>
      </c>
      <c r="F955" s="197" t="s">
        <v>2207</v>
      </c>
      <c r="G955" s="198" t="s">
        <v>271</v>
      </c>
      <c r="H955" s="199">
        <v>39.564999999999998</v>
      </c>
      <c r="I955" s="200"/>
      <c r="J955" s="201">
        <f>ROUND(I955*H955,2)</f>
        <v>0</v>
      </c>
      <c r="K955" s="197" t="s">
        <v>257</v>
      </c>
      <c r="L955" s="61"/>
      <c r="M955" s="202" t="s">
        <v>21</v>
      </c>
      <c r="N955" s="203" t="s">
        <v>43</v>
      </c>
      <c r="O955" s="42"/>
      <c r="P955" s="204">
        <f>O955*H955</f>
        <v>0</v>
      </c>
      <c r="Q955" s="204">
        <v>2.8999999999999998E-3</v>
      </c>
      <c r="R955" s="204">
        <f>Q955*H955</f>
        <v>0.11473849999999998</v>
      </c>
      <c r="S955" s="204">
        <v>0</v>
      </c>
      <c r="T955" s="205">
        <f>S955*H955</f>
        <v>0</v>
      </c>
      <c r="AR955" s="24" t="s">
        <v>330</v>
      </c>
      <c r="AT955" s="24" t="s">
        <v>253</v>
      </c>
      <c r="AU955" s="24" t="s">
        <v>94</v>
      </c>
      <c r="AY955" s="24" t="s">
        <v>250</v>
      </c>
      <c r="BE955" s="206">
        <f>IF(N955="základní",J955,0)</f>
        <v>0</v>
      </c>
      <c r="BF955" s="206">
        <f>IF(N955="snížená",J955,0)</f>
        <v>0</v>
      </c>
      <c r="BG955" s="206">
        <f>IF(N955="zákl. přenesená",J955,0)</f>
        <v>0</v>
      </c>
      <c r="BH955" s="206">
        <f>IF(N955="sníž. přenesená",J955,0)</f>
        <v>0</v>
      </c>
      <c r="BI955" s="206">
        <f>IF(N955="nulová",J955,0)</f>
        <v>0</v>
      </c>
      <c r="BJ955" s="24" t="s">
        <v>94</v>
      </c>
      <c r="BK955" s="206">
        <f>ROUND(I955*H955,2)</f>
        <v>0</v>
      </c>
      <c r="BL955" s="24" t="s">
        <v>330</v>
      </c>
      <c r="BM955" s="24" t="s">
        <v>2208</v>
      </c>
    </row>
    <row r="956" spans="2:65" s="11" customFormat="1" ht="27">
      <c r="B956" s="207"/>
      <c r="C956" s="208"/>
      <c r="D956" s="209" t="s">
        <v>260</v>
      </c>
      <c r="E956" s="210" t="s">
        <v>21</v>
      </c>
      <c r="F956" s="211" t="s">
        <v>2209</v>
      </c>
      <c r="G956" s="208"/>
      <c r="H956" s="212">
        <v>15.026</v>
      </c>
      <c r="I956" s="213"/>
      <c r="J956" s="208"/>
      <c r="K956" s="208"/>
      <c r="L956" s="214"/>
      <c r="M956" s="215"/>
      <c r="N956" s="216"/>
      <c r="O956" s="216"/>
      <c r="P956" s="216"/>
      <c r="Q956" s="216"/>
      <c r="R956" s="216"/>
      <c r="S956" s="216"/>
      <c r="T956" s="217"/>
      <c r="AT956" s="218" t="s">
        <v>260</v>
      </c>
      <c r="AU956" s="218" t="s">
        <v>94</v>
      </c>
      <c r="AV956" s="11" t="s">
        <v>94</v>
      </c>
      <c r="AW956" s="11" t="s">
        <v>35</v>
      </c>
      <c r="AX956" s="11" t="s">
        <v>71</v>
      </c>
      <c r="AY956" s="218" t="s">
        <v>250</v>
      </c>
    </row>
    <row r="957" spans="2:65" s="11" customFormat="1">
      <c r="B957" s="207"/>
      <c r="C957" s="208"/>
      <c r="D957" s="209" t="s">
        <v>260</v>
      </c>
      <c r="E957" s="210" t="s">
        <v>21</v>
      </c>
      <c r="F957" s="211" t="s">
        <v>2210</v>
      </c>
      <c r="G957" s="208"/>
      <c r="H957" s="212">
        <v>16.175000000000001</v>
      </c>
      <c r="I957" s="213"/>
      <c r="J957" s="208"/>
      <c r="K957" s="208"/>
      <c r="L957" s="214"/>
      <c r="M957" s="215"/>
      <c r="N957" s="216"/>
      <c r="O957" s="216"/>
      <c r="P957" s="216"/>
      <c r="Q957" s="216"/>
      <c r="R957" s="216"/>
      <c r="S957" s="216"/>
      <c r="T957" s="217"/>
      <c r="AT957" s="218" t="s">
        <v>260</v>
      </c>
      <c r="AU957" s="218" t="s">
        <v>94</v>
      </c>
      <c r="AV957" s="11" t="s">
        <v>94</v>
      </c>
      <c r="AW957" s="11" t="s">
        <v>35</v>
      </c>
      <c r="AX957" s="11" t="s">
        <v>71</v>
      </c>
      <c r="AY957" s="218" t="s">
        <v>250</v>
      </c>
    </row>
    <row r="958" spans="2:65" s="11" customFormat="1">
      <c r="B958" s="207"/>
      <c r="C958" s="208"/>
      <c r="D958" s="209" t="s">
        <v>260</v>
      </c>
      <c r="E958" s="210" t="s">
        <v>21</v>
      </c>
      <c r="F958" s="211" t="s">
        <v>2211</v>
      </c>
      <c r="G958" s="208"/>
      <c r="H958" s="212">
        <v>-0.84</v>
      </c>
      <c r="I958" s="213"/>
      <c r="J958" s="208"/>
      <c r="K958" s="208"/>
      <c r="L958" s="214"/>
      <c r="M958" s="215"/>
      <c r="N958" s="216"/>
      <c r="O958" s="216"/>
      <c r="P958" s="216"/>
      <c r="Q958" s="216"/>
      <c r="R958" s="216"/>
      <c r="S958" s="216"/>
      <c r="T958" s="217"/>
      <c r="AT958" s="218" t="s">
        <v>260</v>
      </c>
      <c r="AU958" s="218" t="s">
        <v>94</v>
      </c>
      <c r="AV958" s="11" t="s">
        <v>94</v>
      </c>
      <c r="AW958" s="11" t="s">
        <v>35</v>
      </c>
      <c r="AX958" s="11" t="s">
        <v>71</v>
      </c>
      <c r="AY958" s="218" t="s">
        <v>250</v>
      </c>
    </row>
    <row r="959" spans="2:65" s="11" customFormat="1">
      <c r="B959" s="207"/>
      <c r="C959" s="208"/>
      <c r="D959" s="209" t="s">
        <v>260</v>
      </c>
      <c r="E959" s="210" t="s">
        <v>21</v>
      </c>
      <c r="F959" s="211" t="s">
        <v>2212</v>
      </c>
      <c r="G959" s="208"/>
      <c r="H959" s="212">
        <v>2.754</v>
      </c>
      <c r="I959" s="213"/>
      <c r="J959" s="208"/>
      <c r="K959" s="208"/>
      <c r="L959" s="214"/>
      <c r="M959" s="215"/>
      <c r="N959" s="216"/>
      <c r="O959" s="216"/>
      <c r="P959" s="216"/>
      <c r="Q959" s="216"/>
      <c r="R959" s="216"/>
      <c r="S959" s="216"/>
      <c r="T959" s="217"/>
      <c r="AT959" s="218" t="s">
        <v>260</v>
      </c>
      <c r="AU959" s="218" t="s">
        <v>94</v>
      </c>
      <c r="AV959" s="11" t="s">
        <v>94</v>
      </c>
      <c r="AW959" s="11" t="s">
        <v>35</v>
      </c>
      <c r="AX959" s="11" t="s">
        <v>71</v>
      </c>
      <c r="AY959" s="218" t="s">
        <v>250</v>
      </c>
    </row>
    <row r="960" spans="2:65" s="11" customFormat="1">
      <c r="B960" s="207"/>
      <c r="C960" s="208"/>
      <c r="D960" s="209" t="s">
        <v>260</v>
      </c>
      <c r="E960" s="210" t="s">
        <v>21</v>
      </c>
      <c r="F960" s="211" t="s">
        <v>2213</v>
      </c>
      <c r="G960" s="208"/>
      <c r="H960" s="212">
        <v>6.45</v>
      </c>
      <c r="I960" s="213"/>
      <c r="J960" s="208"/>
      <c r="K960" s="208"/>
      <c r="L960" s="214"/>
      <c r="M960" s="215"/>
      <c r="N960" s="216"/>
      <c r="O960" s="216"/>
      <c r="P960" s="216"/>
      <c r="Q960" s="216"/>
      <c r="R960" s="216"/>
      <c r="S960" s="216"/>
      <c r="T960" s="217"/>
      <c r="AT960" s="218" t="s">
        <v>260</v>
      </c>
      <c r="AU960" s="218" t="s">
        <v>94</v>
      </c>
      <c r="AV960" s="11" t="s">
        <v>94</v>
      </c>
      <c r="AW960" s="11" t="s">
        <v>35</v>
      </c>
      <c r="AX960" s="11" t="s">
        <v>71</v>
      </c>
      <c r="AY960" s="218" t="s">
        <v>250</v>
      </c>
    </row>
    <row r="961" spans="2:65" s="12" customFormat="1">
      <c r="B961" s="219"/>
      <c r="C961" s="220"/>
      <c r="D961" s="221" t="s">
        <v>260</v>
      </c>
      <c r="E961" s="222" t="s">
        <v>130</v>
      </c>
      <c r="F961" s="223" t="s">
        <v>263</v>
      </c>
      <c r="G961" s="220"/>
      <c r="H961" s="224">
        <v>39.564999999999998</v>
      </c>
      <c r="I961" s="225"/>
      <c r="J961" s="220"/>
      <c r="K961" s="220"/>
      <c r="L961" s="226"/>
      <c r="M961" s="227"/>
      <c r="N961" s="228"/>
      <c r="O961" s="228"/>
      <c r="P961" s="228"/>
      <c r="Q961" s="228"/>
      <c r="R961" s="228"/>
      <c r="S961" s="228"/>
      <c r="T961" s="229"/>
      <c r="AT961" s="230" t="s">
        <v>260</v>
      </c>
      <c r="AU961" s="230" t="s">
        <v>94</v>
      </c>
      <c r="AV961" s="12" t="s">
        <v>251</v>
      </c>
      <c r="AW961" s="12" t="s">
        <v>35</v>
      </c>
      <c r="AX961" s="12" t="s">
        <v>79</v>
      </c>
      <c r="AY961" s="230" t="s">
        <v>250</v>
      </c>
    </row>
    <row r="962" spans="2:65" s="1" customFormat="1" ht="22.5" customHeight="1">
      <c r="B962" s="41"/>
      <c r="C962" s="234" t="s">
        <v>2214</v>
      </c>
      <c r="D962" s="234" t="s">
        <v>304</v>
      </c>
      <c r="E962" s="235" t="s">
        <v>2215</v>
      </c>
      <c r="F962" s="236" t="s">
        <v>2216</v>
      </c>
      <c r="G962" s="237" t="s">
        <v>271</v>
      </c>
      <c r="H962" s="238">
        <v>43.521999999999998</v>
      </c>
      <c r="I962" s="239"/>
      <c r="J962" s="240">
        <f>ROUND(I962*H962,2)</f>
        <v>0</v>
      </c>
      <c r="K962" s="236" t="s">
        <v>21</v>
      </c>
      <c r="L962" s="241"/>
      <c r="M962" s="242" t="s">
        <v>21</v>
      </c>
      <c r="N962" s="243" t="s">
        <v>43</v>
      </c>
      <c r="O962" s="42"/>
      <c r="P962" s="204">
        <f>O962*H962</f>
        <v>0</v>
      </c>
      <c r="Q962" s="204">
        <v>0</v>
      </c>
      <c r="R962" s="204">
        <f>Q962*H962</f>
        <v>0</v>
      </c>
      <c r="S962" s="204">
        <v>0</v>
      </c>
      <c r="T962" s="205">
        <f>S962*H962</f>
        <v>0</v>
      </c>
      <c r="AR962" s="24" t="s">
        <v>408</v>
      </c>
      <c r="AT962" s="24" t="s">
        <v>304</v>
      </c>
      <c r="AU962" s="24" t="s">
        <v>94</v>
      </c>
      <c r="AY962" s="24" t="s">
        <v>250</v>
      </c>
      <c r="BE962" s="206">
        <f>IF(N962="základní",J962,0)</f>
        <v>0</v>
      </c>
      <c r="BF962" s="206">
        <f>IF(N962="snížená",J962,0)</f>
        <v>0</v>
      </c>
      <c r="BG962" s="206">
        <f>IF(N962="zákl. přenesená",J962,0)</f>
        <v>0</v>
      </c>
      <c r="BH962" s="206">
        <f>IF(N962="sníž. přenesená",J962,0)</f>
        <v>0</v>
      </c>
      <c r="BI962" s="206">
        <f>IF(N962="nulová",J962,0)</f>
        <v>0</v>
      </c>
      <c r="BJ962" s="24" t="s">
        <v>94</v>
      </c>
      <c r="BK962" s="206">
        <f>ROUND(I962*H962,2)</f>
        <v>0</v>
      </c>
      <c r="BL962" s="24" t="s">
        <v>330</v>
      </c>
      <c r="BM962" s="24" t="s">
        <v>2217</v>
      </c>
    </row>
    <row r="963" spans="2:65" s="11" customFormat="1">
      <c r="B963" s="207"/>
      <c r="C963" s="208"/>
      <c r="D963" s="221" t="s">
        <v>260</v>
      </c>
      <c r="E963" s="231" t="s">
        <v>21</v>
      </c>
      <c r="F963" s="232" t="s">
        <v>2218</v>
      </c>
      <c r="G963" s="208"/>
      <c r="H963" s="233">
        <v>43.521999999999998</v>
      </c>
      <c r="I963" s="213"/>
      <c r="J963" s="208"/>
      <c r="K963" s="208"/>
      <c r="L963" s="214"/>
      <c r="M963" s="215"/>
      <c r="N963" s="216"/>
      <c r="O963" s="216"/>
      <c r="P963" s="216"/>
      <c r="Q963" s="216"/>
      <c r="R963" s="216"/>
      <c r="S963" s="216"/>
      <c r="T963" s="217"/>
      <c r="AT963" s="218" t="s">
        <v>260</v>
      </c>
      <c r="AU963" s="218" t="s">
        <v>94</v>
      </c>
      <c r="AV963" s="11" t="s">
        <v>94</v>
      </c>
      <c r="AW963" s="11" t="s">
        <v>35</v>
      </c>
      <c r="AX963" s="11" t="s">
        <v>79</v>
      </c>
      <c r="AY963" s="218" t="s">
        <v>250</v>
      </c>
    </row>
    <row r="964" spans="2:65" s="1" customFormat="1" ht="22.5" customHeight="1">
      <c r="B964" s="41"/>
      <c r="C964" s="195" t="s">
        <v>2219</v>
      </c>
      <c r="D964" s="195" t="s">
        <v>253</v>
      </c>
      <c r="E964" s="196" t="s">
        <v>2220</v>
      </c>
      <c r="F964" s="197" t="s">
        <v>2221</v>
      </c>
      <c r="G964" s="198" t="s">
        <v>271</v>
      </c>
      <c r="H964" s="199">
        <v>9.2040000000000006</v>
      </c>
      <c r="I964" s="200"/>
      <c r="J964" s="201">
        <f>ROUND(I964*H964,2)</f>
        <v>0</v>
      </c>
      <c r="K964" s="197" t="s">
        <v>257</v>
      </c>
      <c r="L964" s="61"/>
      <c r="M964" s="202" t="s">
        <v>21</v>
      </c>
      <c r="N964" s="203" t="s">
        <v>43</v>
      </c>
      <c r="O964" s="42"/>
      <c r="P964" s="204">
        <f>O964*H964</f>
        <v>0</v>
      </c>
      <c r="Q964" s="204">
        <v>0</v>
      </c>
      <c r="R964" s="204">
        <f>Q964*H964</f>
        <v>0</v>
      </c>
      <c r="S964" s="204">
        <v>0</v>
      </c>
      <c r="T964" s="205">
        <f>S964*H964</f>
        <v>0</v>
      </c>
      <c r="AR964" s="24" t="s">
        <v>330</v>
      </c>
      <c r="AT964" s="24" t="s">
        <v>253</v>
      </c>
      <c r="AU964" s="24" t="s">
        <v>94</v>
      </c>
      <c r="AY964" s="24" t="s">
        <v>250</v>
      </c>
      <c r="BE964" s="206">
        <f>IF(N964="základní",J964,0)</f>
        <v>0</v>
      </c>
      <c r="BF964" s="206">
        <f>IF(N964="snížená",J964,0)</f>
        <v>0</v>
      </c>
      <c r="BG964" s="206">
        <f>IF(N964="zákl. přenesená",J964,0)</f>
        <v>0</v>
      </c>
      <c r="BH964" s="206">
        <f>IF(N964="sníž. přenesená",J964,0)</f>
        <v>0</v>
      </c>
      <c r="BI964" s="206">
        <f>IF(N964="nulová",J964,0)</f>
        <v>0</v>
      </c>
      <c r="BJ964" s="24" t="s">
        <v>94</v>
      </c>
      <c r="BK964" s="206">
        <f>ROUND(I964*H964,2)</f>
        <v>0</v>
      </c>
      <c r="BL964" s="24" t="s">
        <v>330</v>
      </c>
      <c r="BM964" s="24" t="s">
        <v>2222</v>
      </c>
    </row>
    <row r="965" spans="2:65" s="11" customFormat="1">
      <c r="B965" s="207"/>
      <c r="C965" s="208"/>
      <c r="D965" s="209" t="s">
        <v>260</v>
      </c>
      <c r="E965" s="210" t="s">
        <v>21</v>
      </c>
      <c r="F965" s="211" t="s">
        <v>2212</v>
      </c>
      <c r="G965" s="208"/>
      <c r="H965" s="212">
        <v>2.754</v>
      </c>
      <c r="I965" s="213"/>
      <c r="J965" s="208"/>
      <c r="K965" s="208"/>
      <c r="L965" s="214"/>
      <c r="M965" s="215"/>
      <c r="N965" s="216"/>
      <c r="O965" s="216"/>
      <c r="P965" s="216"/>
      <c r="Q965" s="216"/>
      <c r="R965" s="216"/>
      <c r="S965" s="216"/>
      <c r="T965" s="217"/>
      <c r="AT965" s="218" t="s">
        <v>260</v>
      </c>
      <c r="AU965" s="218" t="s">
        <v>94</v>
      </c>
      <c r="AV965" s="11" t="s">
        <v>94</v>
      </c>
      <c r="AW965" s="11" t="s">
        <v>35</v>
      </c>
      <c r="AX965" s="11" t="s">
        <v>71</v>
      </c>
      <c r="AY965" s="218" t="s">
        <v>250</v>
      </c>
    </row>
    <row r="966" spans="2:65" s="11" customFormat="1">
      <c r="B966" s="207"/>
      <c r="C966" s="208"/>
      <c r="D966" s="209" t="s">
        <v>260</v>
      </c>
      <c r="E966" s="210" t="s">
        <v>21</v>
      </c>
      <c r="F966" s="211" t="s">
        <v>2213</v>
      </c>
      <c r="G966" s="208"/>
      <c r="H966" s="212">
        <v>6.45</v>
      </c>
      <c r="I966" s="213"/>
      <c r="J966" s="208"/>
      <c r="K966" s="208"/>
      <c r="L966" s="214"/>
      <c r="M966" s="215"/>
      <c r="N966" s="216"/>
      <c r="O966" s="216"/>
      <c r="P966" s="216"/>
      <c r="Q966" s="216"/>
      <c r="R966" s="216"/>
      <c r="S966" s="216"/>
      <c r="T966" s="217"/>
      <c r="AT966" s="218" t="s">
        <v>260</v>
      </c>
      <c r="AU966" s="218" t="s">
        <v>94</v>
      </c>
      <c r="AV966" s="11" t="s">
        <v>94</v>
      </c>
      <c r="AW966" s="11" t="s">
        <v>35</v>
      </c>
      <c r="AX966" s="11" t="s">
        <v>71</v>
      </c>
      <c r="AY966" s="218" t="s">
        <v>250</v>
      </c>
    </row>
    <row r="967" spans="2:65" s="12" customFormat="1">
      <c r="B967" s="219"/>
      <c r="C967" s="220"/>
      <c r="D967" s="221" t="s">
        <v>260</v>
      </c>
      <c r="E967" s="222" t="s">
        <v>21</v>
      </c>
      <c r="F967" s="223" t="s">
        <v>263</v>
      </c>
      <c r="G967" s="220"/>
      <c r="H967" s="224">
        <v>9.2040000000000006</v>
      </c>
      <c r="I967" s="225"/>
      <c r="J967" s="220"/>
      <c r="K967" s="220"/>
      <c r="L967" s="226"/>
      <c r="M967" s="227"/>
      <c r="N967" s="228"/>
      <c r="O967" s="228"/>
      <c r="P967" s="228"/>
      <c r="Q967" s="228"/>
      <c r="R967" s="228"/>
      <c r="S967" s="228"/>
      <c r="T967" s="229"/>
      <c r="AT967" s="230" t="s">
        <v>260</v>
      </c>
      <c r="AU967" s="230" t="s">
        <v>94</v>
      </c>
      <c r="AV967" s="12" t="s">
        <v>251</v>
      </c>
      <c r="AW967" s="12" t="s">
        <v>35</v>
      </c>
      <c r="AX967" s="12" t="s">
        <v>79</v>
      </c>
      <c r="AY967" s="230" t="s">
        <v>250</v>
      </c>
    </row>
    <row r="968" spans="2:65" s="1" customFormat="1" ht="31.5" customHeight="1">
      <c r="B968" s="41"/>
      <c r="C968" s="195" t="s">
        <v>2223</v>
      </c>
      <c r="D968" s="195" t="s">
        <v>253</v>
      </c>
      <c r="E968" s="196" t="s">
        <v>2224</v>
      </c>
      <c r="F968" s="197" t="s">
        <v>2225</v>
      </c>
      <c r="G968" s="198" t="s">
        <v>271</v>
      </c>
      <c r="H968" s="199">
        <v>39.564999999999998</v>
      </c>
      <c r="I968" s="200"/>
      <c r="J968" s="201">
        <f>ROUND(I968*H968,2)</f>
        <v>0</v>
      </c>
      <c r="K968" s="197" t="s">
        <v>257</v>
      </c>
      <c r="L968" s="61"/>
      <c r="M968" s="202" t="s">
        <v>21</v>
      </c>
      <c r="N968" s="203" t="s">
        <v>43</v>
      </c>
      <c r="O968" s="42"/>
      <c r="P968" s="204">
        <f>O968*H968</f>
        <v>0</v>
      </c>
      <c r="Q968" s="204">
        <v>9.3000000000000005E-4</v>
      </c>
      <c r="R968" s="204">
        <f>Q968*H968</f>
        <v>3.679545E-2</v>
      </c>
      <c r="S968" s="204">
        <v>0</v>
      </c>
      <c r="T968" s="205">
        <f>S968*H968</f>
        <v>0</v>
      </c>
      <c r="AR968" s="24" t="s">
        <v>330</v>
      </c>
      <c r="AT968" s="24" t="s">
        <v>253</v>
      </c>
      <c r="AU968" s="24" t="s">
        <v>94</v>
      </c>
      <c r="AY968" s="24" t="s">
        <v>250</v>
      </c>
      <c r="BE968" s="206">
        <f>IF(N968="základní",J968,0)</f>
        <v>0</v>
      </c>
      <c r="BF968" s="206">
        <f>IF(N968="snížená",J968,0)</f>
        <v>0</v>
      </c>
      <c r="BG968" s="206">
        <f>IF(N968="zákl. přenesená",J968,0)</f>
        <v>0</v>
      </c>
      <c r="BH968" s="206">
        <f>IF(N968="sníž. přenesená",J968,0)</f>
        <v>0</v>
      </c>
      <c r="BI968" s="206">
        <f>IF(N968="nulová",J968,0)</f>
        <v>0</v>
      </c>
      <c r="BJ968" s="24" t="s">
        <v>94</v>
      </c>
      <c r="BK968" s="206">
        <f>ROUND(I968*H968,2)</f>
        <v>0</v>
      </c>
      <c r="BL968" s="24" t="s">
        <v>330</v>
      </c>
      <c r="BM968" s="24" t="s">
        <v>2226</v>
      </c>
    </row>
    <row r="969" spans="2:65" s="11" customFormat="1">
      <c r="B969" s="207"/>
      <c r="C969" s="208"/>
      <c r="D969" s="221" t="s">
        <v>260</v>
      </c>
      <c r="E969" s="231" t="s">
        <v>21</v>
      </c>
      <c r="F969" s="232" t="s">
        <v>130</v>
      </c>
      <c r="G969" s="208"/>
      <c r="H969" s="233">
        <v>39.564999999999998</v>
      </c>
      <c r="I969" s="213"/>
      <c r="J969" s="208"/>
      <c r="K969" s="208"/>
      <c r="L969" s="214"/>
      <c r="M969" s="215"/>
      <c r="N969" s="216"/>
      <c r="O969" s="216"/>
      <c r="P969" s="216"/>
      <c r="Q969" s="216"/>
      <c r="R969" s="216"/>
      <c r="S969" s="216"/>
      <c r="T969" s="217"/>
      <c r="AT969" s="218" t="s">
        <v>260</v>
      </c>
      <c r="AU969" s="218" t="s">
        <v>94</v>
      </c>
      <c r="AV969" s="11" t="s">
        <v>94</v>
      </c>
      <c r="AW969" s="11" t="s">
        <v>35</v>
      </c>
      <c r="AX969" s="11" t="s">
        <v>79</v>
      </c>
      <c r="AY969" s="218" t="s">
        <v>250</v>
      </c>
    </row>
    <row r="970" spans="2:65" s="1" customFormat="1" ht="22.5" customHeight="1">
      <c r="B970" s="41"/>
      <c r="C970" s="195" t="s">
        <v>2227</v>
      </c>
      <c r="D970" s="195" t="s">
        <v>253</v>
      </c>
      <c r="E970" s="196" t="s">
        <v>2228</v>
      </c>
      <c r="F970" s="197" t="s">
        <v>2229</v>
      </c>
      <c r="G970" s="198" t="s">
        <v>356</v>
      </c>
      <c r="H970" s="199">
        <v>9.5749999999999993</v>
      </c>
      <c r="I970" s="200"/>
      <c r="J970" s="201">
        <f>ROUND(I970*H970,2)</f>
        <v>0</v>
      </c>
      <c r="K970" s="197" t="s">
        <v>21</v>
      </c>
      <c r="L970" s="61"/>
      <c r="M970" s="202" t="s">
        <v>21</v>
      </c>
      <c r="N970" s="203" t="s">
        <v>43</v>
      </c>
      <c r="O970" s="42"/>
      <c r="P970" s="204">
        <f>O970*H970</f>
        <v>0</v>
      </c>
      <c r="Q970" s="204">
        <v>3.1E-4</v>
      </c>
      <c r="R970" s="204">
        <f>Q970*H970</f>
        <v>2.96825E-3</v>
      </c>
      <c r="S970" s="204">
        <v>0</v>
      </c>
      <c r="T970" s="205">
        <f>S970*H970</f>
        <v>0</v>
      </c>
      <c r="AR970" s="24" t="s">
        <v>330</v>
      </c>
      <c r="AT970" s="24" t="s">
        <v>253</v>
      </c>
      <c r="AU970" s="24" t="s">
        <v>94</v>
      </c>
      <c r="AY970" s="24" t="s">
        <v>250</v>
      </c>
      <c r="BE970" s="206">
        <f>IF(N970="základní",J970,0)</f>
        <v>0</v>
      </c>
      <c r="BF970" s="206">
        <f>IF(N970="snížená",J970,0)</f>
        <v>0</v>
      </c>
      <c r="BG970" s="206">
        <f>IF(N970="zákl. přenesená",J970,0)</f>
        <v>0</v>
      </c>
      <c r="BH970" s="206">
        <f>IF(N970="sníž. přenesená",J970,0)</f>
        <v>0</v>
      </c>
      <c r="BI970" s="206">
        <f>IF(N970="nulová",J970,0)</f>
        <v>0</v>
      </c>
      <c r="BJ970" s="24" t="s">
        <v>94</v>
      </c>
      <c r="BK970" s="206">
        <f>ROUND(I970*H970,2)</f>
        <v>0</v>
      </c>
      <c r="BL970" s="24" t="s">
        <v>330</v>
      </c>
      <c r="BM970" s="24" t="s">
        <v>2230</v>
      </c>
    </row>
    <row r="971" spans="2:65" s="11" customFormat="1">
      <c r="B971" s="207"/>
      <c r="C971" s="208"/>
      <c r="D971" s="221" t="s">
        <v>260</v>
      </c>
      <c r="E971" s="231" t="s">
        <v>21</v>
      </c>
      <c r="F971" s="232" t="s">
        <v>2231</v>
      </c>
      <c r="G971" s="208"/>
      <c r="H971" s="233">
        <v>9.5749999999999993</v>
      </c>
      <c r="I971" s="213"/>
      <c r="J971" s="208"/>
      <c r="K971" s="208"/>
      <c r="L971" s="214"/>
      <c r="M971" s="215"/>
      <c r="N971" s="216"/>
      <c r="O971" s="216"/>
      <c r="P971" s="216"/>
      <c r="Q971" s="216"/>
      <c r="R971" s="216"/>
      <c r="S971" s="216"/>
      <c r="T971" s="217"/>
      <c r="AT971" s="218" t="s">
        <v>260</v>
      </c>
      <c r="AU971" s="218" t="s">
        <v>94</v>
      </c>
      <c r="AV971" s="11" t="s">
        <v>94</v>
      </c>
      <c r="AW971" s="11" t="s">
        <v>35</v>
      </c>
      <c r="AX971" s="11" t="s">
        <v>79</v>
      </c>
      <c r="AY971" s="218" t="s">
        <v>250</v>
      </c>
    </row>
    <row r="972" spans="2:65" s="1" customFormat="1" ht="22.5" customHeight="1">
      <c r="B972" s="41"/>
      <c r="C972" s="195" t="s">
        <v>2232</v>
      </c>
      <c r="D972" s="195" t="s">
        <v>253</v>
      </c>
      <c r="E972" s="196" t="s">
        <v>2233</v>
      </c>
      <c r="F972" s="197" t="s">
        <v>2234</v>
      </c>
      <c r="G972" s="198" t="s">
        <v>356</v>
      </c>
      <c r="H972" s="199">
        <v>3.14</v>
      </c>
      <c r="I972" s="200"/>
      <c r="J972" s="201">
        <f>ROUND(I972*H972,2)</f>
        <v>0</v>
      </c>
      <c r="K972" s="197" t="s">
        <v>21</v>
      </c>
      <c r="L972" s="61"/>
      <c r="M972" s="202" t="s">
        <v>21</v>
      </c>
      <c r="N972" s="203" t="s">
        <v>43</v>
      </c>
      <c r="O972" s="42"/>
      <c r="P972" s="204">
        <f>O972*H972</f>
        <v>0</v>
      </c>
      <c r="Q972" s="204">
        <v>3.1E-4</v>
      </c>
      <c r="R972" s="204">
        <f>Q972*H972</f>
        <v>9.7340000000000002E-4</v>
      </c>
      <c r="S972" s="204">
        <v>0</v>
      </c>
      <c r="T972" s="205">
        <f>S972*H972</f>
        <v>0</v>
      </c>
      <c r="AR972" s="24" t="s">
        <v>330</v>
      </c>
      <c r="AT972" s="24" t="s">
        <v>253</v>
      </c>
      <c r="AU972" s="24" t="s">
        <v>94</v>
      </c>
      <c r="AY972" s="24" t="s">
        <v>250</v>
      </c>
      <c r="BE972" s="206">
        <f>IF(N972="základní",J972,0)</f>
        <v>0</v>
      </c>
      <c r="BF972" s="206">
        <f>IF(N972="snížená",J972,0)</f>
        <v>0</v>
      </c>
      <c r="BG972" s="206">
        <f>IF(N972="zákl. přenesená",J972,0)</f>
        <v>0</v>
      </c>
      <c r="BH972" s="206">
        <f>IF(N972="sníž. přenesená",J972,0)</f>
        <v>0</v>
      </c>
      <c r="BI972" s="206">
        <f>IF(N972="nulová",J972,0)</f>
        <v>0</v>
      </c>
      <c r="BJ972" s="24" t="s">
        <v>94</v>
      </c>
      <c r="BK972" s="206">
        <f>ROUND(I972*H972,2)</f>
        <v>0</v>
      </c>
      <c r="BL972" s="24" t="s">
        <v>330</v>
      </c>
      <c r="BM972" s="24" t="s">
        <v>2235</v>
      </c>
    </row>
    <row r="973" spans="2:65" s="11" customFormat="1">
      <c r="B973" s="207"/>
      <c r="C973" s="208"/>
      <c r="D973" s="221" t="s">
        <v>260</v>
      </c>
      <c r="E973" s="231" t="s">
        <v>21</v>
      </c>
      <c r="F973" s="232" t="s">
        <v>2236</v>
      </c>
      <c r="G973" s="208"/>
      <c r="H973" s="233">
        <v>3.14</v>
      </c>
      <c r="I973" s="213"/>
      <c r="J973" s="208"/>
      <c r="K973" s="208"/>
      <c r="L973" s="214"/>
      <c r="M973" s="215"/>
      <c r="N973" s="216"/>
      <c r="O973" s="216"/>
      <c r="P973" s="216"/>
      <c r="Q973" s="216"/>
      <c r="R973" s="216"/>
      <c r="S973" s="216"/>
      <c r="T973" s="217"/>
      <c r="AT973" s="218" t="s">
        <v>260</v>
      </c>
      <c r="AU973" s="218" t="s">
        <v>94</v>
      </c>
      <c r="AV973" s="11" t="s">
        <v>94</v>
      </c>
      <c r="AW973" s="11" t="s">
        <v>35</v>
      </c>
      <c r="AX973" s="11" t="s">
        <v>79</v>
      </c>
      <c r="AY973" s="218" t="s">
        <v>250</v>
      </c>
    </row>
    <row r="974" spans="2:65" s="1" customFormat="1" ht="22.5" customHeight="1">
      <c r="B974" s="41"/>
      <c r="C974" s="195" t="s">
        <v>2237</v>
      </c>
      <c r="D974" s="195" t="s">
        <v>253</v>
      </c>
      <c r="E974" s="196" t="s">
        <v>2238</v>
      </c>
      <c r="F974" s="197" t="s">
        <v>2239</v>
      </c>
      <c r="G974" s="198" t="s">
        <v>356</v>
      </c>
      <c r="H974" s="199">
        <v>23.21</v>
      </c>
      <c r="I974" s="200"/>
      <c r="J974" s="201">
        <f>ROUND(I974*H974,2)</f>
        <v>0</v>
      </c>
      <c r="K974" s="197" t="s">
        <v>21</v>
      </c>
      <c r="L974" s="61"/>
      <c r="M974" s="202" t="s">
        <v>21</v>
      </c>
      <c r="N974" s="203" t="s">
        <v>43</v>
      </c>
      <c r="O974" s="42"/>
      <c r="P974" s="204">
        <f>O974*H974</f>
        <v>0</v>
      </c>
      <c r="Q974" s="204">
        <v>2.5999999999999998E-4</v>
      </c>
      <c r="R974" s="204">
        <f>Q974*H974</f>
        <v>6.0345999999999993E-3</v>
      </c>
      <c r="S974" s="204">
        <v>0</v>
      </c>
      <c r="T974" s="205">
        <f>S974*H974</f>
        <v>0</v>
      </c>
      <c r="AR974" s="24" t="s">
        <v>330</v>
      </c>
      <c r="AT974" s="24" t="s">
        <v>253</v>
      </c>
      <c r="AU974" s="24" t="s">
        <v>94</v>
      </c>
      <c r="AY974" s="24" t="s">
        <v>250</v>
      </c>
      <c r="BE974" s="206">
        <f>IF(N974="základní",J974,0)</f>
        <v>0</v>
      </c>
      <c r="BF974" s="206">
        <f>IF(N974="snížená",J974,0)</f>
        <v>0</v>
      </c>
      <c r="BG974" s="206">
        <f>IF(N974="zákl. přenesená",J974,0)</f>
        <v>0</v>
      </c>
      <c r="BH974" s="206">
        <f>IF(N974="sníž. přenesená",J974,0)</f>
        <v>0</v>
      </c>
      <c r="BI974" s="206">
        <f>IF(N974="nulová",J974,0)</f>
        <v>0</v>
      </c>
      <c r="BJ974" s="24" t="s">
        <v>94</v>
      </c>
      <c r="BK974" s="206">
        <f>ROUND(I974*H974,2)</f>
        <v>0</v>
      </c>
      <c r="BL974" s="24" t="s">
        <v>330</v>
      </c>
      <c r="BM974" s="24" t="s">
        <v>2240</v>
      </c>
    </row>
    <row r="975" spans="2:65" s="11" customFormat="1">
      <c r="B975" s="207"/>
      <c r="C975" s="208"/>
      <c r="D975" s="209" t="s">
        <v>260</v>
      </c>
      <c r="E975" s="210" t="s">
        <v>21</v>
      </c>
      <c r="F975" s="211" t="s">
        <v>2241</v>
      </c>
      <c r="G975" s="208"/>
      <c r="H975" s="212">
        <v>18.91</v>
      </c>
      <c r="I975" s="213"/>
      <c r="J975" s="208"/>
      <c r="K975" s="208"/>
      <c r="L975" s="214"/>
      <c r="M975" s="215"/>
      <c r="N975" s="216"/>
      <c r="O975" s="216"/>
      <c r="P975" s="216"/>
      <c r="Q975" s="216"/>
      <c r="R975" s="216"/>
      <c r="S975" s="216"/>
      <c r="T975" s="217"/>
      <c r="AT975" s="218" t="s">
        <v>260</v>
      </c>
      <c r="AU975" s="218" t="s">
        <v>94</v>
      </c>
      <c r="AV975" s="11" t="s">
        <v>94</v>
      </c>
      <c r="AW975" s="11" t="s">
        <v>35</v>
      </c>
      <c r="AX975" s="11" t="s">
        <v>71</v>
      </c>
      <c r="AY975" s="218" t="s">
        <v>250</v>
      </c>
    </row>
    <row r="976" spans="2:65" s="11" customFormat="1">
      <c r="B976" s="207"/>
      <c r="C976" s="208"/>
      <c r="D976" s="209" t="s">
        <v>260</v>
      </c>
      <c r="E976" s="210" t="s">
        <v>21</v>
      </c>
      <c r="F976" s="211" t="s">
        <v>636</v>
      </c>
      <c r="G976" s="208"/>
      <c r="H976" s="212">
        <v>4.3</v>
      </c>
      <c r="I976" s="213"/>
      <c r="J976" s="208"/>
      <c r="K976" s="208"/>
      <c r="L976" s="214"/>
      <c r="M976" s="215"/>
      <c r="N976" s="216"/>
      <c r="O976" s="216"/>
      <c r="P976" s="216"/>
      <c r="Q976" s="216"/>
      <c r="R976" s="216"/>
      <c r="S976" s="216"/>
      <c r="T976" s="217"/>
      <c r="AT976" s="218" t="s">
        <v>260</v>
      </c>
      <c r="AU976" s="218" t="s">
        <v>94</v>
      </c>
      <c r="AV976" s="11" t="s">
        <v>94</v>
      </c>
      <c r="AW976" s="11" t="s">
        <v>35</v>
      </c>
      <c r="AX976" s="11" t="s">
        <v>71</v>
      </c>
      <c r="AY976" s="218" t="s">
        <v>250</v>
      </c>
    </row>
    <row r="977" spans="2:65" s="12" customFormat="1">
      <c r="B977" s="219"/>
      <c r="C977" s="220"/>
      <c r="D977" s="221" t="s">
        <v>260</v>
      </c>
      <c r="E977" s="222" t="s">
        <v>21</v>
      </c>
      <c r="F977" s="223" t="s">
        <v>263</v>
      </c>
      <c r="G977" s="220"/>
      <c r="H977" s="224">
        <v>23.21</v>
      </c>
      <c r="I977" s="225"/>
      <c r="J977" s="220"/>
      <c r="K977" s="220"/>
      <c r="L977" s="226"/>
      <c r="M977" s="227"/>
      <c r="N977" s="228"/>
      <c r="O977" s="228"/>
      <c r="P977" s="228"/>
      <c r="Q977" s="228"/>
      <c r="R977" s="228"/>
      <c r="S977" s="228"/>
      <c r="T977" s="229"/>
      <c r="AT977" s="230" t="s">
        <v>260</v>
      </c>
      <c r="AU977" s="230" t="s">
        <v>94</v>
      </c>
      <c r="AV977" s="12" t="s">
        <v>251</v>
      </c>
      <c r="AW977" s="12" t="s">
        <v>35</v>
      </c>
      <c r="AX977" s="12" t="s">
        <v>79</v>
      </c>
      <c r="AY977" s="230" t="s">
        <v>250</v>
      </c>
    </row>
    <row r="978" spans="2:65" s="1" customFormat="1" ht="22.5" customHeight="1">
      <c r="B978" s="41"/>
      <c r="C978" s="195" t="s">
        <v>2242</v>
      </c>
      <c r="D978" s="195" t="s">
        <v>253</v>
      </c>
      <c r="E978" s="196" t="s">
        <v>2243</v>
      </c>
      <c r="F978" s="197" t="s">
        <v>2244</v>
      </c>
      <c r="G978" s="198" t="s">
        <v>356</v>
      </c>
      <c r="H978" s="199">
        <v>21.375</v>
      </c>
      <c r="I978" s="200"/>
      <c r="J978" s="201">
        <f>ROUND(I978*H978,2)</f>
        <v>0</v>
      </c>
      <c r="K978" s="197" t="s">
        <v>257</v>
      </c>
      <c r="L978" s="61"/>
      <c r="M978" s="202" t="s">
        <v>21</v>
      </c>
      <c r="N978" s="203" t="s">
        <v>43</v>
      </c>
      <c r="O978" s="42"/>
      <c r="P978" s="204">
        <f>O978*H978</f>
        <v>0</v>
      </c>
      <c r="Q978" s="204">
        <v>3.0000000000000001E-5</v>
      </c>
      <c r="R978" s="204">
        <f>Q978*H978</f>
        <v>6.4125E-4</v>
      </c>
      <c r="S978" s="204">
        <v>0</v>
      </c>
      <c r="T978" s="205">
        <f>S978*H978</f>
        <v>0</v>
      </c>
      <c r="AR978" s="24" t="s">
        <v>330</v>
      </c>
      <c r="AT978" s="24" t="s">
        <v>253</v>
      </c>
      <c r="AU978" s="24" t="s">
        <v>94</v>
      </c>
      <c r="AY978" s="24" t="s">
        <v>250</v>
      </c>
      <c r="BE978" s="206">
        <f>IF(N978="základní",J978,0)</f>
        <v>0</v>
      </c>
      <c r="BF978" s="206">
        <f>IF(N978="snížená",J978,0)</f>
        <v>0</v>
      </c>
      <c r="BG978" s="206">
        <f>IF(N978="zákl. přenesená",J978,0)</f>
        <v>0</v>
      </c>
      <c r="BH978" s="206">
        <f>IF(N978="sníž. přenesená",J978,0)</f>
        <v>0</v>
      </c>
      <c r="BI978" s="206">
        <f>IF(N978="nulová",J978,0)</f>
        <v>0</v>
      </c>
      <c r="BJ978" s="24" t="s">
        <v>94</v>
      </c>
      <c r="BK978" s="206">
        <f>ROUND(I978*H978,2)</f>
        <v>0</v>
      </c>
      <c r="BL978" s="24" t="s">
        <v>330</v>
      </c>
      <c r="BM978" s="24" t="s">
        <v>2245</v>
      </c>
    </row>
    <row r="979" spans="2:65" s="11" customFormat="1">
      <c r="B979" s="207"/>
      <c r="C979" s="208"/>
      <c r="D979" s="209" t="s">
        <v>260</v>
      </c>
      <c r="E979" s="210" t="s">
        <v>21</v>
      </c>
      <c r="F979" s="211" t="s">
        <v>2246</v>
      </c>
      <c r="G979" s="208"/>
      <c r="H979" s="212">
        <v>14.175000000000001</v>
      </c>
      <c r="I979" s="213"/>
      <c r="J979" s="208"/>
      <c r="K979" s="208"/>
      <c r="L979" s="214"/>
      <c r="M979" s="215"/>
      <c r="N979" s="216"/>
      <c r="O979" s="216"/>
      <c r="P979" s="216"/>
      <c r="Q979" s="216"/>
      <c r="R979" s="216"/>
      <c r="S979" s="216"/>
      <c r="T979" s="217"/>
      <c r="AT979" s="218" t="s">
        <v>260</v>
      </c>
      <c r="AU979" s="218" t="s">
        <v>94</v>
      </c>
      <c r="AV979" s="11" t="s">
        <v>94</v>
      </c>
      <c r="AW979" s="11" t="s">
        <v>35</v>
      </c>
      <c r="AX979" s="11" t="s">
        <v>71</v>
      </c>
      <c r="AY979" s="218" t="s">
        <v>250</v>
      </c>
    </row>
    <row r="980" spans="2:65" s="11" customFormat="1">
      <c r="B980" s="207"/>
      <c r="C980" s="208"/>
      <c r="D980" s="209" t="s">
        <v>260</v>
      </c>
      <c r="E980" s="210" t="s">
        <v>21</v>
      </c>
      <c r="F980" s="211" t="s">
        <v>2247</v>
      </c>
      <c r="G980" s="208"/>
      <c r="H980" s="212">
        <v>1.2</v>
      </c>
      <c r="I980" s="213"/>
      <c r="J980" s="208"/>
      <c r="K980" s="208"/>
      <c r="L980" s="214"/>
      <c r="M980" s="215"/>
      <c r="N980" s="216"/>
      <c r="O980" s="216"/>
      <c r="P980" s="216"/>
      <c r="Q980" s="216"/>
      <c r="R980" s="216"/>
      <c r="S980" s="216"/>
      <c r="T980" s="217"/>
      <c r="AT980" s="218" t="s">
        <v>260</v>
      </c>
      <c r="AU980" s="218" t="s">
        <v>94</v>
      </c>
      <c r="AV980" s="11" t="s">
        <v>94</v>
      </c>
      <c r="AW980" s="11" t="s">
        <v>35</v>
      </c>
      <c r="AX980" s="11" t="s">
        <v>71</v>
      </c>
      <c r="AY980" s="218" t="s">
        <v>250</v>
      </c>
    </row>
    <row r="981" spans="2:65" s="11" customFormat="1">
      <c r="B981" s="207"/>
      <c r="C981" s="208"/>
      <c r="D981" s="209" t="s">
        <v>260</v>
      </c>
      <c r="E981" s="210" t="s">
        <v>21</v>
      </c>
      <c r="F981" s="211" t="s">
        <v>2248</v>
      </c>
      <c r="G981" s="208"/>
      <c r="H981" s="212">
        <v>6</v>
      </c>
      <c r="I981" s="213"/>
      <c r="J981" s="208"/>
      <c r="K981" s="208"/>
      <c r="L981" s="214"/>
      <c r="M981" s="215"/>
      <c r="N981" s="216"/>
      <c r="O981" s="216"/>
      <c r="P981" s="216"/>
      <c r="Q981" s="216"/>
      <c r="R981" s="216"/>
      <c r="S981" s="216"/>
      <c r="T981" s="217"/>
      <c r="AT981" s="218" t="s">
        <v>260</v>
      </c>
      <c r="AU981" s="218" t="s">
        <v>94</v>
      </c>
      <c r="AV981" s="11" t="s">
        <v>94</v>
      </c>
      <c r="AW981" s="11" t="s">
        <v>35</v>
      </c>
      <c r="AX981" s="11" t="s">
        <v>71</v>
      </c>
      <c r="AY981" s="218" t="s">
        <v>250</v>
      </c>
    </row>
    <row r="982" spans="2:65" s="12" customFormat="1">
      <c r="B982" s="219"/>
      <c r="C982" s="220"/>
      <c r="D982" s="221" t="s">
        <v>260</v>
      </c>
      <c r="E982" s="222" t="s">
        <v>21</v>
      </c>
      <c r="F982" s="223" t="s">
        <v>263</v>
      </c>
      <c r="G982" s="220"/>
      <c r="H982" s="224">
        <v>21.375</v>
      </c>
      <c r="I982" s="225"/>
      <c r="J982" s="220"/>
      <c r="K982" s="220"/>
      <c r="L982" s="226"/>
      <c r="M982" s="227"/>
      <c r="N982" s="228"/>
      <c r="O982" s="228"/>
      <c r="P982" s="228"/>
      <c r="Q982" s="228"/>
      <c r="R982" s="228"/>
      <c r="S982" s="228"/>
      <c r="T982" s="229"/>
      <c r="AT982" s="230" t="s">
        <v>260</v>
      </c>
      <c r="AU982" s="230" t="s">
        <v>94</v>
      </c>
      <c r="AV982" s="12" t="s">
        <v>251</v>
      </c>
      <c r="AW982" s="12" t="s">
        <v>35</v>
      </c>
      <c r="AX982" s="12" t="s">
        <v>79</v>
      </c>
      <c r="AY982" s="230" t="s">
        <v>250</v>
      </c>
    </row>
    <row r="983" spans="2:65" s="1" customFormat="1" ht="22.5" customHeight="1">
      <c r="B983" s="41"/>
      <c r="C983" s="195" t="s">
        <v>2249</v>
      </c>
      <c r="D983" s="195" t="s">
        <v>253</v>
      </c>
      <c r="E983" s="196" t="s">
        <v>2250</v>
      </c>
      <c r="F983" s="197" t="s">
        <v>2251</v>
      </c>
      <c r="G983" s="198" t="s">
        <v>647</v>
      </c>
      <c r="H983" s="255"/>
      <c r="I983" s="200"/>
      <c r="J983" s="201">
        <f>ROUND(I983*H983,2)</f>
        <v>0</v>
      </c>
      <c r="K983" s="197" t="s">
        <v>257</v>
      </c>
      <c r="L983" s="61"/>
      <c r="M983" s="202" t="s">
        <v>21</v>
      </c>
      <c r="N983" s="203" t="s">
        <v>43</v>
      </c>
      <c r="O983" s="42"/>
      <c r="P983" s="204">
        <f>O983*H983</f>
        <v>0</v>
      </c>
      <c r="Q983" s="204">
        <v>0</v>
      </c>
      <c r="R983" s="204">
        <f>Q983*H983</f>
        <v>0</v>
      </c>
      <c r="S983" s="204">
        <v>0</v>
      </c>
      <c r="T983" s="205">
        <f>S983*H983</f>
        <v>0</v>
      </c>
      <c r="AR983" s="24" t="s">
        <v>330</v>
      </c>
      <c r="AT983" s="24" t="s">
        <v>253</v>
      </c>
      <c r="AU983" s="24" t="s">
        <v>94</v>
      </c>
      <c r="AY983" s="24" t="s">
        <v>250</v>
      </c>
      <c r="BE983" s="206">
        <f>IF(N983="základní",J983,0)</f>
        <v>0</v>
      </c>
      <c r="BF983" s="206">
        <f>IF(N983="snížená",J983,0)</f>
        <v>0</v>
      </c>
      <c r="BG983" s="206">
        <f>IF(N983="zákl. přenesená",J983,0)</f>
        <v>0</v>
      </c>
      <c r="BH983" s="206">
        <f>IF(N983="sníž. přenesená",J983,0)</f>
        <v>0</v>
      </c>
      <c r="BI983" s="206">
        <f>IF(N983="nulová",J983,0)</f>
        <v>0</v>
      </c>
      <c r="BJ983" s="24" t="s">
        <v>94</v>
      </c>
      <c r="BK983" s="206">
        <f>ROUND(I983*H983,2)</f>
        <v>0</v>
      </c>
      <c r="BL983" s="24" t="s">
        <v>330</v>
      </c>
      <c r="BM983" s="24" t="s">
        <v>2252</v>
      </c>
    </row>
    <row r="984" spans="2:65" s="10" customFormat="1" ht="29.85" customHeight="1">
      <c r="B984" s="178"/>
      <c r="C984" s="179"/>
      <c r="D984" s="192" t="s">
        <v>70</v>
      </c>
      <c r="E984" s="193" t="s">
        <v>2253</v>
      </c>
      <c r="F984" s="193" t="s">
        <v>2254</v>
      </c>
      <c r="G984" s="179"/>
      <c r="H984" s="179"/>
      <c r="I984" s="182"/>
      <c r="J984" s="194">
        <f>BK984</f>
        <v>0</v>
      </c>
      <c r="K984" s="179"/>
      <c r="L984" s="184"/>
      <c r="M984" s="185"/>
      <c r="N984" s="186"/>
      <c r="O984" s="186"/>
      <c r="P984" s="187">
        <f>SUM(P985:P1033)</f>
        <v>0</v>
      </c>
      <c r="Q984" s="186"/>
      <c r="R984" s="187">
        <f>SUM(R985:R1033)</f>
        <v>0.24952969999999999</v>
      </c>
      <c r="S984" s="186"/>
      <c r="T984" s="188">
        <f>SUM(T985:T1033)</f>
        <v>0</v>
      </c>
      <c r="AR984" s="189" t="s">
        <v>94</v>
      </c>
      <c r="AT984" s="190" t="s">
        <v>70</v>
      </c>
      <c r="AU984" s="190" t="s">
        <v>79</v>
      </c>
      <c r="AY984" s="189" t="s">
        <v>250</v>
      </c>
      <c r="BK984" s="191">
        <f>SUM(BK985:BK1033)</f>
        <v>0</v>
      </c>
    </row>
    <row r="985" spans="2:65" s="1" customFormat="1" ht="22.5" customHeight="1">
      <c r="B985" s="41"/>
      <c r="C985" s="195" t="s">
        <v>2255</v>
      </c>
      <c r="D985" s="195" t="s">
        <v>253</v>
      </c>
      <c r="E985" s="196" t="s">
        <v>2256</v>
      </c>
      <c r="F985" s="197" t="s">
        <v>2257</v>
      </c>
      <c r="G985" s="198" t="s">
        <v>271</v>
      </c>
      <c r="H985" s="199">
        <v>0.78300000000000003</v>
      </c>
      <c r="I985" s="200"/>
      <c r="J985" s="201">
        <f>ROUND(I985*H985,2)</f>
        <v>0</v>
      </c>
      <c r="K985" s="197" t="s">
        <v>257</v>
      </c>
      <c r="L985" s="61"/>
      <c r="M985" s="202" t="s">
        <v>21</v>
      </c>
      <c r="N985" s="203" t="s">
        <v>43</v>
      </c>
      <c r="O985" s="42"/>
      <c r="P985" s="204">
        <f>O985*H985</f>
        <v>0</v>
      </c>
      <c r="Q985" s="204">
        <v>9.0000000000000006E-5</v>
      </c>
      <c r="R985" s="204">
        <f>Q985*H985</f>
        <v>7.0470000000000008E-5</v>
      </c>
      <c r="S985" s="204">
        <v>0</v>
      </c>
      <c r="T985" s="205">
        <f>S985*H985</f>
        <v>0</v>
      </c>
      <c r="AR985" s="24" t="s">
        <v>330</v>
      </c>
      <c r="AT985" s="24" t="s">
        <v>253</v>
      </c>
      <c r="AU985" s="24" t="s">
        <v>94</v>
      </c>
      <c r="AY985" s="24" t="s">
        <v>250</v>
      </c>
      <c r="BE985" s="206">
        <f>IF(N985="základní",J985,0)</f>
        <v>0</v>
      </c>
      <c r="BF985" s="206">
        <f>IF(N985="snížená",J985,0)</f>
        <v>0</v>
      </c>
      <c r="BG985" s="206">
        <f>IF(N985="zákl. přenesená",J985,0)</f>
        <v>0</v>
      </c>
      <c r="BH985" s="206">
        <f>IF(N985="sníž. přenesená",J985,0)</f>
        <v>0</v>
      </c>
      <c r="BI985" s="206">
        <f>IF(N985="nulová",J985,0)</f>
        <v>0</v>
      </c>
      <c r="BJ985" s="24" t="s">
        <v>94</v>
      </c>
      <c r="BK985" s="206">
        <f>ROUND(I985*H985,2)</f>
        <v>0</v>
      </c>
      <c r="BL985" s="24" t="s">
        <v>330</v>
      </c>
      <c r="BM985" s="24" t="s">
        <v>2258</v>
      </c>
    </row>
    <row r="986" spans="2:65" s="11" customFormat="1">
      <c r="B986" s="207"/>
      <c r="C986" s="208"/>
      <c r="D986" s="221" t="s">
        <v>260</v>
      </c>
      <c r="E986" s="231" t="s">
        <v>21</v>
      </c>
      <c r="F986" s="232" t="s">
        <v>2259</v>
      </c>
      <c r="G986" s="208"/>
      <c r="H986" s="233">
        <v>0.78300000000000003</v>
      </c>
      <c r="I986" s="213"/>
      <c r="J986" s="208"/>
      <c r="K986" s="208"/>
      <c r="L986" s="214"/>
      <c r="M986" s="215"/>
      <c r="N986" s="216"/>
      <c r="O986" s="216"/>
      <c r="P986" s="216"/>
      <c r="Q986" s="216"/>
      <c r="R986" s="216"/>
      <c r="S986" s="216"/>
      <c r="T986" s="217"/>
      <c r="AT986" s="218" t="s">
        <v>260</v>
      </c>
      <c r="AU986" s="218" t="s">
        <v>94</v>
      </c>
      <c r="AV986" s="11" t="s">
        <v>94</v>
      </c>
      <c r="AW986" s="11" t="s">
        <v>35</v>
      </c>
      <c r="AX986" s="11" t="s">
        <v>79</v>
      </c>
      <c r="AY986" s="218" t="s">
        <v>250</v>
      </c>
    </row>
    <row r="987" spans="2:65" s="1" customFormat="1" ht="22.5" customHeight="1">
      <c r="B987" s="41"/>
      <c r="C987" s="195" t="s">
        <v>2260</v>
      </c>
      <c r="D987" s="195" t="s">
        <v>253</v>
      </c>
      <c r="E987" s="196" t="s">
        <v>2261</v>
      </c>
      <c r="F987" s="197" t="s">
        <v>2262</v>
      </c>
      <c r="G987" s="198" t="s">
        <v>271</v>
      </c>
      <c r="H987" s="199">
        <v>505.608</v>
      </c>
      <c r="I987" s="200"/>
      <c r="J987" s="201">
        <f>ROUND(I987*H987,2)</f>
        <v>0</v>
      </c>
      <c r="K987" s="197" t="s">
        <v>257</v>
      </c>
      <c r="L987" s="61"/>
      <c r="M987" s="202" t="s">
        <v>21</v>
      </c>
      <c r="N987" s="203" t="s">
        <v>43</v>
      </c>
      <c r="O987" s="42"/>
      <c r="P987" s="204">
        <f>O987*H987</f>
        <v>0</v>
      </c>
      <c r="Q987" s="204">
        <v>6.0000000000000002E-5</v>
      </c>
      <c r="R987" s="204">
        <f>Q987*H987</f>
        <v>3.0336480000000002E-2</v>
      </c>
      <c r="S987" s="204">
        <v>0</v>
      </c>
      <c r="T987" s="205">
        <f>S987*H987</f>
        <v>0</v>
      </c>
      <c r="AR987" s="24" t="s">
        <v>330</v>
      </c>
      <c r="AT987" s="24" t="s">
        <v>253</v>
      </c>
      <c r="AU987" s="24" t="s">
        <v>94</v>
      </c>
      <c r="AY987" s="24" t="s">
        <v>250</v>
      </c>
      <c r="BE987" s="206">
        <f>IF(N987="základní",J987,0)</f>
        <v>0</v>
      </c>
      <c r="BF987" s="206">
        <f>IF(N987="snížená",J987,0)</f>
        <v>0</v>
      </c>
      <c r="BG987" s="206">
        <f>IF(N987="zákl. přenesená",J987,0)</f>
        <v>0</v>
      </c>
      <c r="BH987" s="206">
        <f>IF(N987="sníž. přenesená",J987,0)</f>
        <v>0</v>
      </c>
      <c r="BI987" s="206">
        <f>IF(N987="nulová",J987,0)</f>
        <v>0</v>
      </c>
      <c r="BJ987" s="24" t="s">
        <v>94</v>
      </c>
      <c r="BK987" s="206">
        <f>ROUND(I987*H987,2)</f>
        <v>0</v>
      </c>
      <c r="BL987" s="24" t="s">
        <v>330</v>
      </c>
      <c r="BM987" s="24" t="s">
        <v>2263</v>
      </c>
    </row>
    <row r="988" spans="2:65" s="11" customFormat="1">
      <c r="B988" s="207"/>
      <c r="C988" s="208"/>
      <c r="D988" s="209" t="s">
        <v>260</v>
      </c>
      <c r="E988" s="210" t="s">
        <v>21</v>
      </c>
      <c r="F988" s="211" t="s">
        <v>2264</v>
      </c>
      <c r="G988" s="208"/>
      <c r="H988" s="212">
        <v>141.39699999999999</v>
      </c>
      <c r="I988" s="213"/>
      <c r="J988" s="208"/>
      <c r="K988" s="208"/>
      <c r="L988" s="214"/>
      <c r="M988" s="215"/>
      <c r="N988" s="216"/>
      <c r="O988" s="216"/>
      <c r="P988" s="216"/>
      <c r="Q988" s="216"/>
      <c r="R988" s="216"/>
      <c r="S988" s="216"/>
      <c r="T988" s="217"/>
      <c r="AT988" s="218" t="s">
        <v>260</v>
      </c>
      <c r="AU988" s="218" t="s">
        <v>94</v>
      </c>
      <c r="AV988" s="11" t="s">
        <v>94</v>
      </c>
      <c r="AW988" s="11" t="s">
        <v>35</v>
      </c>
      <c r="AX988" s="11" t="s">
        <v>71</v>
      </c>
      <c r="AY988" s="218" t="s">
        <v>250</v>
      </c>
    </row>
    <row r="989" spans="2:65" s="11" customFormat="1">
      <c r="B989" s="207"/>
      <c r="C989" s="208"/>
      <c r="D989" s="209" t="s">
        <v>260</v>
      </c>
      <c r="E989" s="210" t="s">
        <v>21</v>
      </c>
      <c r="F989" s="211" t="s">
        <v>2265</v>
      </c>
      <c r="G989" s="208"/>
      <c r="H989" s="212">
        <v>55.371000000000002</v>
      </c>
      <c r="I989" s="213"/>
      <c r="J989" s="208"/>
      <c r="K989" s="208"/>
      <c r="L989" s="214"/>
      <c r="M989" s="215"/>
      <c r="N989" s="216"/>
      <c r="O989" s="216"/>
      <c r="P989" s="216"/>
      <c r="Q989" s="216"/>
      <c r="R989" s="216"/>
      <c r="S989" s="216"/>
      <c r="T989" s="217"/>
      <c r="AT989" s="218" t="s">
        <v>260</v>
      </c>
      <c r="AU989" s="218" t="s">
        <v>94</v>
      </c>
      <c r="AV989" s="11" t="s">
        <v>94</v>
      </c>
      <c r="AW989" s="11" t="s">
        <v>35</v>
      </c>
      <c r="AX989" s="11" t="s">
        <v>71</v>
      </c>
      <c r="AY989" s="218" t="s">
        <v>250</v>
      </c>
    </row>
    <row r="990" spans="2:65" s="11" customFormat="1">
      <c r="B990" s="207"/>
      <c r="C990" s="208"/>
      <c r="D990" s="209" t="s">
        <v>260</v>
      </c>
      <c r="E990" s="210" t="s">
        <v>21</v>
      </c>
      <c r="F990" s="211" t="s">
        <v>2266</v>
      </c>
      <c r="G990" s="208"/>
      <c r="H990" s="212">
        <v>30.021000000000001</v>
      </c>
      <c r="I990" s="213"/>
      <c r="J990" s="208"/>
      <c r="K990" s="208"/>
      <c r="L990" s="214"/>
      <c r="M990" s="215"/>
      <c r="N990" s="216"/>
      <c r="O990" s="216"/>
      <c r="P990" s="216"/>
      <c r="Q990" s="216"/>
      <c r="R990" s="216"/>
      <c r="S990" s="216"/>
      <c r="T990" s="217"/>
      <c r="AT990" s="218" t="s">
        <v>260</v>
      </c>
      <c r="AU990" s="218" t="s">
        <v>94</v>
      </c>
      <c r="AV990" s="11" t="s">
        <v>94</v>
      </c>
      <c r="AW990" s="11" t="s">
        <v>35</v>
      </c>
      <c r="AX990" s="11" t="s">
        <v>71</v>
      </c>
      <c r="AY990" s="218" t="s">
        <v>250</v>
      </c>
    </row>
    <row r="991" spans="2:65" s="14" customFormat="1">
      <c r="B991" s="259"/>
      <c r="C991" s="260"/>
      <c r="D991" s="209" t="s">
        <v>260</v>
      </c>
      <c r="E991" s="270" t="s">
        <v>172</v>
      </c>
      <c r="F991" s="271" t="s">
        <v>663</v>
      </c>
      <c r="G991" s="260"/>
      <c r="H991" s="272">
        <v>226.78899999999999</v>
      </c>
      <c r="I991" s="264"/>
      <c r="J991" s="260"/>
      <c r="K991" s="260"/>
      <c r="L991" s="265"/>
      <c r="M991" s="266"/>
      <c r="N991" s="267"/>
      <c r="O991" s="267"/>
      <c r="P991" s="267"/>
      <c r="Q991" s="267"/>
      <c r="R991" s="267"/>
      <c r="S991" s="267"/>
      <c r="T991" s="268"/>
      <c r="AT991" s="269" t="s">
        <v>260</v>
      </c>
      <c r="AU991" s="269" t="s">
        <v>94</v>
      </c>
      <c r="AV991" s="14" t="s">
        <v>258</v>
      </c>
      <c r="AW991" s="14" t="s">
        <v>35</v>
      </c>
      <c r="AX991" s="14" t="s">
        <v>71</v>
      </c>
      <c r="AY991" s="269" t="s">
        <v>250</v>
      </c>
    </row>
    <row r="992" spans="2:65" s="11" customFormat="1">
      <c r="B992" s="207"/>
      <c r="C992" s="208"/>
      <c r="D992" s="209" t="s">
        <v>260</v>
      </c>
      <c r="E992" s="210" t="s">
        <v>21</v>
      </c>
      <c r="F992" s="211" t="s">
        <v>2267</v>
      </c>
      <c r="G992" s="208"/>
      <c r="H992" s="212">
        <v>306.16500000000002</v>
      </c>
      <c r="I992" s="213"/>
      <c r="J992" s="208"/>
      <c r="K992" s="208"/>
      <c r="L992" s="214"/>
      <c r="M992" s="215"/>
      <c r="N992" s="216"/>
      <c r="O992" s="216"/>
      <c r="P992" s="216"/>
      <c r="Q992" s="216"/>
      <c r="R992" s="216"/>
      <c r="S992" s="216"/>
      <c r="T992" s="217"/>
      <c r="AT992" s="218" t="s">
        <v>260</v>
      </c>
      <c r="AU992" s="218" t="s">
        <v>94</v>
      </c>
      <c r="AV992" s="11" t="s">
        <v>94</v>
      </c>
      <c r="AW992" s="11" t="s">
        <v>35</v>
      </c>
      <c r="AX992" s="11" t="s">
        <v>71</v>
      </c>
      <c r="AY992" s="218" t="s">
        <v>250</v>
      </c>
    </row>
    <row r="993" spans="2:65" s="11" customFormat="1">
      <c r="B993" s="207"/>
      <c r="C993" s="208"/>
      <c r="D993" s="209" t="s">
        <v>260</v>
      </c>
      <c r="E993" s="210" t="s">
        <v>21</v>
      </c>
      <c r="F993" s="211" t="s">
        <v>2268</v>
      </c>
      <c r="G993" s="208"/>
      <c r="H993" s="212">
        <v>57.692</v>
      </c>
      <c r="I993" s="213"/>
      <c r="J993" s="208"/>
      <c r="K993" s="208"/>
      <c r="L993" s="214"/>
      <c r="M993" s="215"/>
      <c r="N993" s="216"/>
      <c r="O993" s="216"/>
      <c r="P993" s="216"/>
      <c r="Q993" s="216"/>
      <c r="R993" s="216"/>
      <c r="S993" s="216"/>
      <c r="T993" s="217"/>
      <c r="AT993" s="218" t="s">
        <v>260</v>
      </c>
      <c r="AU993" s="218" t="s">
        <v>94</v>
      </c>
      <c r="AV993" s="11" t="s">
        <v>94</v>
      </c>
      <c r="AW993" s="11" t="s">
        <v>35</v>
      </c>
      <c r="AX993" s="11" t="s">
        <v>71</v>
      </c>
      <c r="AY993" s="218" t="s">
        <v>250</v>
      </c>
    </row>
    <row r="994" spans="2:65" s="11" customFormat="1">
      <c r="B994" s="207"/>
      <c r="C994" s="208"/>
      <c r="D994" s="209" t="s">
        <v>260</v>
      </c>
      <c r="E994" s="210" t="s">
        <v>21</v>
      </c>
      <c r="F994" s="211" t="s">
        <v>2269</v>
      </c>
      <c r="G994" s="208"/>
      <c r="H994" s="212">
        <v>36.067</v>
      </c>
      <c r="I994" s="213"/>
      <c r="J994" s="208"/>
      <c r="K994" s="208"/>
      <c r="L994" s="214"/>
      <c r="M994" s="215"/>
      <c r="N994" s="216"/>
      <c r="O994" s="216"/>
      <c r="P994" s="216"/>
      <c r="Q994" s="216"/>
      <c r="R994" s="216"/>
      <c r="S994" s="216"/>
      <c r="T994" s="217"/>
      <c r="AT994" s="218" t="s">
        <v>260</v>
      </c>
      <c r="AU994" s="218" t="s">
        <v>94</v>
      </c>
      <c r="AV994" s="11" t="s">
        <v>94</v>
      </c>
      <c r="AW994" s="11" t="s">
        <v>35</v>
      </c>
      <c r="AX994" s="11" t="s">
        <v>71</v>
      </c>
      <c r="AY994" s="218" t="s">
        <v>250</v>
      </c>
    </row>
    <row r="995" spans="2:65" s="12" customFormat="1">
      <c r="B995" s="219"/>
      <c r="C995" s="220"/>
      <c r="D995" s="209" t="s">
        <v>260</v>
      </c>
      <c r="E995" s="256" t="s">
        <v>138</v>
      </c>
      <c r="F995" s="257" t="s">
        <v>263</v>
      </c>
      <c r="G995" s="220"/>
      <c r="H995" s="258">
        <v>399.92399999999998</v>
      </c>
      <c r="I995" s="225"/>
      <c r="J995" s="220"/>
      <c r="K995" s="220"/>
      <c r="L995" s="226"/>
      <c r="M995" s="227"/>
      <c r="N995" s="228"/>
      <c r="O995" s="228"/>
      <c r="P995" s="228"/>
      <c r="Q995" s="228"/>
      <c r="R995" s="228"/>
      <c r="S995" s="228"/>
      <c r="T995" s="229"/>
      <c r="AT995" s="230" t="s">
        <v>260</v>
      </c>
      <c r="AU995" s="230" t="s">
        <v>94</v>
      </c>
      <c r="AV995" s="12" t="s">
        <v>251</v>
      </c>
      <c r="AW995" s="12" t="s">
        <v>35</v>
      </c>
      <c r="AX995" s="12" t="s">
        <v>71</v>
      </c>
      <c r="AY995" s="230" t="s">
        <v>250</v>
      </c>
    </row>
    <row r="996" spans="2:65" s="11" customFormat="1">
      <c r="B996" s="207"/>
      <c r="C996" s="208"/>
      <c r="D996" s="209" t="s">
        <v>260</v>
      </c>
      <c r="E996" s="210" t="s">
        <v>187</v>
      </c>
      <c r="F996" s="211" t="s">
        <v>2270</v>
      </c>
      <c r="G996" s="208"/>
      <c r="H996" s="212">
        <v>105.684</v>
      </c>
      <c r="I996" s="213"/>
      <c r="J996" s="208"/>
      <c r="K996" s="208"/>
      <c r="L996" s="214"/>
      <c r="M996" s="215"/>
      <c r="N996" s="216"/>
      <c r="O996" s="216"/>
      <c r="P996" s="216"/>
      <c r="Q996" s="216"/>
      <c r="R996" s="216"/>
      <c r="S996" s="216"/>
      <c r="T996" s="217"/>
      <c r="AT996" s="218" t="s">
        <v>260</v>
      </c>
      <c r="AU996" s="218" t="s">
        <v>94</v>
      </c>
      <c r="AV996" s="11" t="s">
        <v>94</v>
      </c>
      <c r="AW996" s="11" t="s">
        <v>35</v>
      </c>
      <c r="AX996" s="11" t="s">
        <v>71</v>
      </c>
      <c r="AY996" s="218" t="s">
        <v>250</v>
      </c>
    </row>
    <row r="997" spans="2:65" s="14" customFormat="1">
      <c r="B997" s="259"/>
      <c r="C997" s="260"/>
      <c r="D997" s="221" t="s">
        <v>260</v>
      </c>
      <c r="E997" s="261" t="s">
        <v>21</v>
      </c>
      <c r="F997" s="262" t="s">
        <v>663</v>
      </c>
      <c r="G997" s="260"/>
      <c r="H997" s="263">
        <v>505.608</v>
      </c>
      <c r="I997" s="264"/>
      <c r="J997" s="260"/>
      <c r="K997" s="260"/>
      <c r="L997" s="265"/>
      <c r="M997" s="266"/>
      <c r="N997" s="267"/>
      <c r="O997" s="267"/>
      <c r="P997" s="267"/>
      <c r="Q997" s="267"/>
      <c r="R997" s="267"/>
      <c r="S997" s="267"/>
      <c r="T997" s="268"/>
      <c r="AT997" s="269" t="s">
        <v>260</v>
      </c>
      <c r="AU997" s="269" t="s">
        <v>94</v>
      </c>
      <c r="AV997" s="14" t="s">
        <v>258</v>
      </c>
      <c r="AW997" s="14" t="s">
        <v>35</v>
      </c>
      <c r="AX997" s="14" t="s">
        <v>79</v>
      </c>
      <c r="AY997" s="269" t="s">
        <v>250</v>
      </c>
    </row>
    <row r="998" spans="2:65" s="1" customFormat="1" ht="31.5" customHeight="1">
      <c r="B998" s="41"/>
      <c r="C998" s="195" t="s">
        <v>2271</v>
      </c>
      <c r="D998" s="195" t="s">
        <v>253</v>
      </c>
      <c r="E998" s="196" t="s">
        <v>2272</v>
      </c>
      <c r="F998" s="197" t="s">
        <v>2273</v>
      </c>
      <c r="G998" s="198" t="s">
        <v>271</v>
      </c>
      <c r="H998" s="199">
        <v>601.28899999999999</v>
      </c>
      <c r="I998" s="200"/>
      <c r="J998" s="201">
        <f>ROUND(I998*H998,2)</f>
        <v>0</v>
      </c>
      <c r="K998" s="197" t="s">
        <v>257</v>
      </c>
      <c r="L998" s="61"/>
      <c r="M998" s="202" t="s">
        <v>21</v>
      </c>
      <c r="N998" s="203" t="s">
        <v>43</v>
      </c>
      <c r="O998" s="42"/>
      <c r="P998" s="204">
        <f>O998*H998</f>
        <v>0</v>
      </c>
      <c r="Q998" s="204">
        <v>2.2000000000000001E-4</v>
      </c>
      <c r="R998" s="204">
        <f>Q998*H998</f>
        <v>0.13228358000000001</v>
      </c>
      <c r="S998" s="204">
        <v>0</v>
      </c>
      <c r="T998" s="205">
        <f>S998*H998</f>
        <v>0</v>
      </c>
      <c r="AR998" s="24" t="s">
        <v>330</v>
      </c>
      <c r="AT998" s="24" t="s">
        <v>253</v>
      </c>
      <c r="AU998" s="24" t="s">
        <v>94</v>
      </c>
      <c r="AY998" s="24" t="s">
        <v>250</v>
      </c>
      <c r="BE998" s="206">
        <f>IF(N998="základní",J998,0)</f>
        <v>0</v>
      </c>
      <c r="BF998" s="206">
        <f>IF(N998="snížená",J998,0)</f>
        <v>0</v>
      </c>
      <c r="BG998" s="206">
        <f>IF(N998="zákl. přenesená",J998,0)</f>
        <v>0</v>
      </c>
      <c r="BH998" s="206">
        <f>IF(N998="sníž. přenesená",J998,0)</f>
        <v>0</v>
      </c>
      <c r="BI998" s="206">
        <f>IF(N998="nulová",J998,0)</f>
        <v>0</v>
      </c>
      <c r="BJ998" s="24" t="s">
        <v>94</v>
      </c>
      <c r="BK998" s="206">
        <f>ROUND(I998*H998,2)</f>
        <v>0</v>
      </c>
      <c r="BL998" s="24" t="s">
        <v>330</v>
      </c>
      <c r="BM998" s="24" t="s">
        <v>2274</v>
      </c>
    </row>
    <row r="999" spans="2:65" s="11" customFormat="1">
      <c r="B999" s="207"/>
      <c r="C999" s="208"/>
      <c r="D999" s="209" t="s">
        <v>260</v>
      </c>
      <c r="E999" s="210" t="s">
        <v>21</v>
      </c>
      <c r="F999" s="211" t="s">
        <v>470</v>
      </c>
      <c r="G999" s="208"/>
      <c r="H999" s="212">
        <v>505.608</v>
      </c>
      <c r="I999" s="213"/>
      <c r="J999" s="208"/>
      <c r="K999" s="208"/>
      <c r="L999" s="214"/>
      <c r="M999" s="215"/>
      <c r="N999" s="216"/>
      <c r="O999" s="216"/>
      <c r="P999" s="216"/>
      <c r="Q999" s="216"/>
      <c r="R999" s="216"/>
      <c r="S999" s="216"/>
      <c r="T999" s="217"/>
      <c r="AT999" s="218" t="s">
        <v>260</v>
      </c>
      <c r="AU999" s="218" t="s">
        <v>94</v>
      </c>
      <c r="AV999" s="11" t="s">
        <v>94</v>
      </c>
      <c r="AW999" s="11" t="s">
        <v>35</v>
      </c>
      <c r="AX999" s="11" t="s">
        <v>71</v>
      </c>
      <c r="AY999" s="218" t="s">
        <v>250</v>
      </c>
    </row>
    <row r="1000" spans="2:65" s="11" customFormat="1">
      <c r="B1000" s="207"/>
      <c r="C1000" s="208"/>
      <c r="D1000" s="209" t="s">
        <v>260</v>
      </c>
      <c r="E1000" s="210" t="s">
        <v>21</v>
      </c>
      <c r="F1000" s="211" t="s">
        <v>2275</v>
      </c>
      <c r="G1000" s="208"/>
      <c r="H1000" s="212">
        <v>88.896000000000001</v>
      </c>
      <c r="I1000" s="213"/>
      <c r="J1000" s="208"/>
      <c r="K1000" s="208"/>
      <c r="L1000" s="214"/>
      <c r="M1000" s="215"/>
      <c r="N1000" s="216"/>
      <c r="O1000" s="216"/>
      <c r="P1000" s="216"/>
      <c r="Q1000" s="216"/>
      <c r="R1000" s="216"/>
      <c r="S1000" s="216"/>
      <c r="T1000" s="217"/>
      <c r="AT1000" s="218" t="s">
        <v>260</v>
      </c>
      <c r="AU1000" s="218" t="s">
        <v>94</v>
      </c>
      <c r="AV1000" s="11" t="s">
        <v>94</v>
      </c>
      <c r="AW1000" s="11" t="s">
        <v>35</v>
      </c>
      <c r="AX1000" s="11" t="s">
        <v>71</v>
      </c>
      <c r="AY1000" s="218" t="s">
        <v>250</v>
      </c>
    </row>
    <row r="1001" spans="2:65" s="11" customFormat="1">
      <c r="B1001" s="207"/>
      <c r="C1001" s="208"/>
      <c r="D1001" s="209" t="s">
        <v>260</v>
      </c>
      <c r="E1001" s="210" t="s">
        <v>21</v>
      </c>
      <c r="F1001" s="211" t="s">
        <v>2276</v>
      </c>
      <c r="G1001" s="208"/>
      <c r="H1001" s="212">
        <v>2.976</v>
      </c>
      <c r="I1001" s="213"/>
      <c r="J1001" s="208"/>
      <c r="K1001" s="208"/>
      <c r="L1001" s="214"/>
      <c r="M1001" s="215"/>
      <c r="N1001" s="216"/>
      <c r="O1001" s="216"/>
      <c r="P1001" s="216"/>
      <c r="Q1001" s="216"/>
      <c r="R1001" s="216"/>
      <c r="S1001" s="216"/>
      <c r="T1001" s="217"/>
      <c r="AT1001" s="218" t="s">
        <v>260</v>
      </c>
      <c r="AU1001" s="218" t="s">
        <v>94</v>
      </c>
      <c r="AV1001" s="11" t="s">
        <v>94</v>
      </c>
      <c r="AW1001" s="11" t="s">
        <v>35</v>
      </c>
      <c r="AX1001" s="11" t="s">
        <v>71</v>
      </c>
      <c r="AY1001" s="218" t="s">
        <v>250</v>
      </c>
    </row>
    <row r="1002" spans="2:65" s="11" customFormat="1">
      <c r="B1002" s="207"/>
      <c r="C1002" s="208"/>
      <c r="D1002" s="209" t="s">
        <v>260</v>
      </c>
      <c r="E1002" s="210" t="s">
        <v>21</v>
      </c>
      <c r="F1002" s="211" t="s">
        <v>2277</v>
      </c>
      <c r="G1002" s="208"/>
      <c r="H1002" s="212">
        <v>1.109</v>
      </c>
      <c r="I1002" s="213"/>
      <c r="J1002" s="208"/>
      <c r="K1002" s="208"/>
      <c r="L1002" s="214"/>
      <c r="M1002" s="215"/>
      <c r="N1002" s="216"/>
      <c r="O1002" s="216"/>
      <c r="P1002" s="216"/>
      <c r="Q1002" s="216"/>
      <c r="R1002" s="216"/>
      <c r="S1002" s="216"/>
      <c r="T1002" s="217"/>
      <c r="AT1002" s="218" t="s">
        <v>260</v>
      </c>
      <c r="AU1002" s="218" t="s">
        <v>94</v>
      </c>
      <c r="AV1002" s="11" t="s">
        <v>94</v>
      </c>
      <c r="AW1002" s="11" t="s">
        <v>35</v>
      </c>
      <c r="AX1002" s="11" t="s">
        <v>71</v>
      </c>
      <c r="AY1002" s="218" t="s">
        <v>250</v>
      </c>
    </row>
    <row r="1003" spans="2:65" s="11" customFormat="1">
      <c r="B1003" s="207"/>
      <c r="C1003" s="208"/>
      <c r="D1003" s="209" t="s">
        <v>260</v>
      </c>
      <c r="E1003" s="210" t="s">
        <v>21</v>
      </c>
      <c r="F1003" s="211" t="s">
        <v>2278</v>
      </c>
      <c r="G1003" s="208"/>
      <c r="H1003" s="212">
        <v>2.7</v>
      </c>
      <c r="I1003" s="213"/>
      <c r="J1003" s="208"/>
      <c r="K1003" s="208"/>
      <c r="L1003" s="214"/>
      <c r="M1003" s="215"/>
      <c r="N1003" s="216"/>
      <c r="O1003" s="216"/>
      <c r="P1003" s="216"/>
      <c r="Q1003" s="216"/>
      <c r="R1003" s="216"/>
      <c r="S1003" s="216"/>
      <c r="T1003" s="217"/>
      <c r="AT1003" s="218" t="s">
        <v>260</v>
      </c>
      <c r="AU1003" s="218" t="s">
        <v>94</v>
      </c>
      <c r="AV1003" s="11" t="s">
        <v>94</v>
      </c>
      <c r="AW1003" s="11" t="s">
        <v>35</v>
      </c>
      <c r="AX1003" s="11" t="s">
        <v>71</v>
      </c>
      <c r="AY1003" s="218" t="s">
        <v>250</v>
      </c>
    </row>
    <row r="1004" spans="2:65" s="12" customFormat="1">
      <c r="B1004" s="219"/>
      <c r="C1004" s="220"/>
      <c r="D1004" s="221" t="s">
        <v>260</v>
      </c>
      <c r="E1004" s="222" t="s">
        <v>21</v>
      </c>
      <c r="F1004" s="223" t="s">
        <v>263</v>
      </c>
      <c r="G1004" s="220"/>
      <c r="H1004" s="224">
        <v>601.28899999999999</v>
      </c>
      <c r="I1004" s="225"/>
      <c r="J1004" s="220"/>
      <c r="K1004" s="220"/>
      <c r="L1004" s="226"/>
      <c r="M1004" s="227"/>
      <c r="N1004" s="228"/>
      <c r="O1004" s="228"/>
      <c r="P1004" s="228"/>
      <c r="Q1004" s="228"/>
      <c r="R1004" s="228"/>
      <c r="S1004" s="228"/>
      <c r="T1004" s="229"/>
      <c r="AT1004" s="230" t="s">
        <v>260</v>
      </c>
      <c r="AU1004" s="230" t="s">
        <v>94</v>
      </c>
      <c r="AV1004" s="12" t="s">
        <v>251</v>
      </c>
      <c r="AW1004" s="12" t="s">
        <v>35</v>
      </c>
      <c r="AX1004" s="12" t="s">
        <v>79</v>
      </c>
      <c r="AY1004" s="230" t="s">
        <v>250</v>
      </c>
    </row>
    <row r="1005" spans="2:65" s="1" customFormat="1" ht="22.5" customHeight="1">
      <c r="B1005" s="41"/>
      <c r="C1005" s="195" t="s">
        <v>2279</v>
      </c>
      <c r="D1005" s="195" t="s">
        <v>253</v>
      </c>
      <c r="E1005" s="196" t="s">
        <v>2280</v>
      </c>
      <c r="F1005" s="197" t="s">
        <v>2281</v>
      </c>
      <c r="G1005" s="198" t="s">
        <v>271</v>
      </c>
      <c r="H1005" s="199">
        <v>13.38</v>
      </c>
      <c r="I1005" s="200"/>
      <c r="J1005" s="201">
        <f>ROUND(I1005*H1005,2)</f>
        <v>0</v>
      </c>
      <c r="K1005" s="197" t="s">
        <v>257</v>
      </c>
      <c r="L1005" s="61"/>
      <c r="M1005" s="202" t="s">
        <v>21</v>
      </c>
      <c r="N1005" s="203" t="s">
        <v>43</v>
      </c>
      <c r="O1005" s="42"/>
      <c r="P1005" s="204">
        <f>O1005*H1005</f>
        <v>0</v>
      </c>
      <c r="Q1005" s="204">
        <v>5.0000000000000001E-4</v>
      </c>
      <c r="R1005" s="204">
        <f>Q1005*H1005</f>
        <v>6.6900000000000006E-3</v>
      </c>
      <c r="S1005" s="204">
        <v>0</v>
      </c>
      <c r="T1005" s="205">
        <f>S1005*H1005</f>
        <v>0</v>
      </c>
      <c r="AR1005" s="24" t="s">
        <v>330</v>
      </c>
      <c r="AT1005" s="24" t="s">
        <v>253</v>
      </c>
      <c r="AU1005" s="24" t="s">
        <v>94</v>
      </c>
      <c r="AY1005" s="24" t="s">
        <v>250</v>
      </c>
      <c r="BE1005" s="206">
        <f>IF(N1005="základní",J1005,0)</f>
        <v>0</v>
      </c>
      <c r="BF1005" s="206">
        <f>IF(N1005="snížená",J1005,0)</f>
        <v>0</v>
      </c>
      <c r="BG1005" s="206">
        <f>IF(N1005="zákl. přenesená",J1005,0)</f>
        <v>0</v>
      </c>
      <c r="BH1005" s="206">
        <f>IF(N1005="sníž. přenesená",J1005,0)</f>
        <v>0</v>
      </c>
      <c r="BI1005" s="206">
        <f>IF(N1005="nulová",J1005,0)</f>
        <v>0</v>
      </c>
      <c r="BJ1005" s="24" t="s">
        <v>94</v>
      </c>
      <c r="BK1005" s="206">
        <f>ROUND(I1005*H1005,2)</f>
        <v>0</v>
      </c>
      <c r="BL1005" s="24" t="s">
        <v>330</v>
      </c>
      <c r="BM1005" s="24" t="s">
        <v>2282</v>
      </c>
    </row>
    <row r="1006" spans="2:65" s="11" customFormat="1">
      <c r="B1006" s="207"/>
      <c r="C1006" s="208"/>
      <c r="D1006" s="209" t="s">
        <v>260</v>
      </c>
      <c r="E1006" s="210" t="s">
        <v>21</v>
      </c>
      <c r="F1006" s="211" t="s">
        <v>1455</v>
      </c>
      <c r="G1006" s="208"/>
      <c r="H1006" s="212">
        <v>13.38</v>
      </c>
      <c r="I1006" s="213"/>
      <c r="J1006" s="208"/>
      <c r="K1006" s="208"/>
      <c r="L1006" s="214"/>
      <c r="M1006" s="215"/>
      <c r="N1006" s="216"/>
      <c r="O1006" s="216"/>
      <c r="P1006" s="216"/>
      <c r="Q1006" s="216"/>
      <c r="R1006" s="216"/>
      <c r="S1006" s="216"/>
      <c r="T1006" s="217"/>
      <c r="AT1006" s="218" t="s">
        <v>260</v>
      </c>
      <c r="AU1006" s="218" t="s">
        <v>94</v>
      </c>
      <c r="AV1006" s="11" t="s">
        <v>94</v>
      </c>
      <c r="AW1006" s="11" t="s">
        <v>35</v>
      </c>
      <c r="AX1006" s="11" t="s">
        <v>71</v>
      </c>
      <c r="AY1006" s="218" t="s">
        <v>250</v>
      </c>
    </row>
    <row r="1007" spans="2:65" s="12" customFormat="1">
      <c r="B1007" s="219"/>
      <c r="C1007" s="220"/>
      <c r="D1007" s="221" t="s">
        <v>260</v>
      </c>
      <c r="E1007" s="222" t="s">
        <v>21</v>
      </c>
      <c r="F1007" s="223" t="s">
        <v>263</v>
      </c>
      <c r="G1007" s="220"/>
      <c r="H1007" s="224">
        <v>13.38</v>
      </c>
      <c r="I1007" s="225"/>
      <c r="J1007" s="220"/>
      <c r="K1007" s="220"/>
      <c r="L1007" s="226"/>
      <c r="M1007" s="227"/>
      <c r="N1007" s="228"/>
      <c r="O1007" s="228"/>
      <c r="P1007" s="228"/>
      <c r="Q1007" s="228"/>
      <c r="R1007" s="228"/>
      <c r="S1007" s="228"/>
      <c r="T1007" s="229"/>
      <c r="AT1007" s="230" t="s">
        <v>260</v>
      </c>
      <c r="AU1007" s="230" t="s">
        <v>94</v>
      </c>
      <c r="AV1007" s="12" t="s">
        <v>251</v>
      </c>
      <c r="AW1007" s="12" t="s">
        <v>35</v>
      </c>
      <c r="AX1007" s="12" t="s">
        <v>79</v>
      </c>
      <c r="AY1007" s="230" t="s">
        <v>250</v>
      </c>
    </row>
    <row r="1008" spans="2:65" s="1" customFormat="1" ht="22.5" customHeight="1">
      <c r="B1008" s="41"/>
      <c r="C1008" s="195" t="s">
        <v>2283</v>
      </c>
      <c r="D1008" s="195" t="s">
        <v>253</v>
      </c>
      <c r="E1008" s="196" t="s">
        <v>2284</v>
      </c>
      <c r="F1008" s="197" t="s">
        <v>2285</v>
      </c>
      <c r="G1008" s="198" t="s">
        <v>271</v>
      </c>
      <c r="H1008" s="199">
        <v>221.21</v>
      </c>
      <c r="I1008" s="200"/>
      <c r="J1008" s="201">
        <f>ROUND(I1008*H1008,2)</f>
        <v>0</v>
      </c>
      <c r="K1008" s="197" t="s">
        <v>257</v>
      </c>
      <c r="L1008" s="61"/>
      <c r="M1008" s="202" t="s">
        <v>21</v>
      </c>
      <c r="N1008" s="203" t="s">
        <v>43</v>
      </c>
      <c r="O1008" s="42"/>
      <c r="P1008" s="204">
        <f>O1008*H1008</f>
        <v>0</v>
      </c>
      <c r="Q1008" s="204">
        <v>8.0000000000000007E-5</v>
      </c>
      <c r="R1008" s="204">
        <f>Q1008*H1008</f>
        <v>1.7696800000000002E-2</v>
      </c>
      <c r="S1008" s="204">
        <v>0</v>
      </c>
      <c r="T1008" s="205">
        <f>S1008*H1008</f>
        <v>0</v>
      </c>
      <c r="AR1008" s="24" t="s">
        <v>330</v>
      </c>
      <c r="AT1008" s="24" t="s">
        <v>253</v>
      </c>
      <c r="AU1008" s="24" t="s">
        <v>94</v>
      </c>
      <c r="AY1008" s="24" t="s">
        <v>250</v>
      </c>
      <c r="BE1008" s="206">
        <f>IF(N1008="základní",J1008,0)</f>
        <v>0</v>
      </c>
      <c r="BF1008" s="206">
        <f>IF(N1008="snížená",J1008,0)</f>
        <v>0</v>
      </c>
      <c r="BG1008" s="206">
        <f>IF(N1008="zákl. přenesená",J1008,0)</f>
        <v>0</v>
      </c>
      <c r="BH1008" s="206">
        <f>IF(N1008="sníž. přenesená",J1008,0)</f>
        <v>0</v>
      </c>
      <c r="BI1008" s="206">
        <f>IF(N1008="nulová",J1008,0)</f>
        <v>0</v>
      </c>
      <c r="BJ1008" s="24" t="s">
        <v>94</v>
      </c>
      <c r="BK1008" s="206">
        <f>ROUND(I1008*H1008,2)</f>
        <v>0</v>
      </c>
      <c r="BL1008" s="24" t="s">
        <v>330</v>
      </c>
      <c r="BM1008" s="24" t="s">
        <v>2286</v>
      </c>
    </row>
    <row r="1009" spans="2:65" s="11" customFormat="1">
      <c r="B1009" s="207"/>
      <c r="C1009" s="208"/>
      <c r="D1009" s="221" t="s">
        <v>260</v>
      </c>
      <c r="E1009" s="231" t="s">
        <v>21</v>
      </c>
      <c r="F1009" s="232" t="s">
        <v>140</v>
      </c>
      <c r="G1009" s="208"/>
      <c r="H1009" s="233">
        <v>221.21</v>
      </c>
      <c r="I1009" s="213"/>
      <c r="J1009" s="208"/>
      <c r="K1009" s="208"/>
      <c r="L1009" s="214"/>
      <c r="M1009" s="215"/>
      <c r="N1009" s="216"/>
      <c r="O1009" s="216"/>
      <c r="P1009" s="216"/>
      <c r="Q1009" s="216"/>
      <c r="R1009" s="216"/>
      <c r="S1009" s="216"/>
      <c r="T1009" s="217"/>
      <c r="AT1009" s="218" t="s">
        <v>260</v>
      </c>
      <c r="AU1009" s="218" t="s">
        <v>94</v>
      </c>
      <c r="AV1009" s="11" t="s">
        <v>94</v>
      </c>
      <c r="AW1009" s="11" t="s">
        <v>35</v>
      </c>
      <c r="AX1009" s="11" t="s">
        <v>79</v>
      </c>
      <c r="AY1009" s="218" t="s">
        <v>250</v>
      </c>
    </row>
    <row r="1010" spans="2:65" s="1" customFormat="1" ht="31.5" customHeight="1">
      <c r="B1010" s="41"/>
      <c r="C1010" s="195" t="s">
        <v>2287</v>
      </c>
      <c r="D1010" s="195" t="s">
        <v>253</v>
      </c>
      <c r="E1010" s="196" t="s">
        <v>2288</v>
      </c>
      <c r="F1010" s="197" t="s">
        <v>2289</v>
      </c>
      <c r="G1010" s="198" t="s">
        <v>271</v>
      </c>
      <c r="H1010" s="199">
        <v>3.0209999999999999</v>
      </c>
      <c r="I1010" s="200"/>
      <c r="J1010" s="201">
        <f>ROUND(I1010*H1010,2)</f>
        <v>0</v>
      </c>
      <c r="K1010" s="197" t="s">
        <v>257</v>
      </c>
      <c r="L1010" s="61"/>
      <c r="M1010" s="202" t="s">
        <v>21</v>
      </c>
      <c r="N1010" s="203" t="s">
        <v>43</v>
      </c>
      <c r="O1010" s="42"/>
      <c r="P1010" s="204">
        <f>O1010*H1010</f>
        <v>0</v>
      </c>
      <c r="Q1010" s="204">
        <v>1.7000000000000001E-4</v>
      </c>
      <c r="R1010" s="204">
        <f>Q1010*H1010</f>
        <v>5.1356999999999998E-4</v>
      </c>
      <c r="S1010" s="204">
        <v>0</v>
      </c>
      <c r="T1010" s="205">
        <f>S1010*H1010</f>
        <v>0</v>
      </c>
      <c r="AR1010" s="24" t="s">
        <v>330</v>
      </c>
      <c r="AT1010" s="24" t="s">
        <v>253</v>
      </c>
      <c r="AU1010" s="24" t="s">
        <v>94</v>
      </c>
      <c r="AY1010" s="24" t="s">
        <v>250</v>
      </c>
      <c r="BE1010" s="206">
        <f>IF(N1010="základní",J1010,0)</f>
        <v>0</v>
      </c>
      <c r="BF1010" s="206">
        <f>IF(N1010="snížená",J1010,0)</f>
        <v>0</v>
      </c>
      <c r="BG1010" s="206">
        <f>IF(N1010="zákl. přenesená",J1010,0)</f>
        <v>0</v>
      </c>
      <c r="BH1010" s="206">
        <f>IF(N1010="sníž. přenesená",J1010,0)</f>
        <v>0</v>
      </c>
      <c r="BI1010" s="206">
        <f>IF(N1010="nulová",J1010,0)</f>
        <v>0</v>
      </c>
      <c r="BJ1010" s="24" t="s">
        <v>94</v>
      </c>
      <c r="BK1010" s="206">
        <f>ROUND(I1010*H1010,2)</f>
        <v>0</v>
      </c>
      <c r="BL1010" s="24" t="s">
        <v>330</v>
      </c>
      <c r="BM1010" s="24" t="s">
        <v>2290</v>
      </c>
    </row>
    <row r="1011" spans="2:65" s="11" customFormat="1">
      <c r="B1011" s="207"/>
      <c r="C1011" s="208"/>
      <c r="D1011" s="221" t="s">
        <v>260</v>
      </c>
      <c r="E1011" s="231" t="s">
        <v>21</v>
      </c>
      <c r="F1011" s="232" t="s">
        <v>2291</v>
      </c>
      <c r="G1011" s="208"/>
      <c r="H1011" s="233">
        <v>3.0209999999999999</v>
      </c>
      <c r="I1011" s="213"/>
      <c r="J1011" s="208"/>
      <c r="K1011" s="208"/>
      <c r="L1011" s="214"/>
      <c r="M1011" s="215"/>
      <c r="N1011" s="216"/>
      <c r="O1011" s="216"/>
      <c r="P1011" s="216"/>
      <c r="Q1011" s="216"/>
      <c r="R1011" s="216"/>
      <c r="S1011" s="216"/>
      <c r="T1011" s="217"/>
      <c r="AT1011" s="218" t="s">
        <v>260</v>
      </c>
      <c r="AU1011" s="218" t="s">
        <v>94</v>
      </c>
      <c r="AV1011" s="11" t="s">
        <v>94</v>
      </c>
      <c r="AW1011" s="11" t="s">
        <v>35</v>
      </c>
      <c r="AX1011" s="11" t="s">
        <v>79</v>
      </c>
      <c r="AY1011" s="218" t="s">
        <v>250</v>
      </c>
    </row>
    <row r="1012" spans="2:65" s="1" customFormat="1" ht="22.5" customHeight="1">
      <c r="B1012" s="41"/>
      <c r="C1012" s="195" t="s">
        <v>2292</v>
      </c>
      <c r="D1012" s="195" t="s">
        <v>253</v>
      </c>
      <c r="E1012" s="196" t="s">
        <v>2293</v>
      </c>
      <c r="F1012" s="197" t="s">
        <v>2294</v>
      </c>
      <c r="G1012" s="198" t="s">
        <v>271</v>
      </c>
      <c r="H1012" s="199">
        <v>442.42</v>
      </c>
      <c r="I1012" s="200"/>
      <c r="J1012" s="201">
        <f>ROUND(I1012*H1012,2)</f>
        <v>0</v>
      </c>
      <c r="K1012" s="197" t="s">
        <v>257</v>
      </c>
      <c r="L1012" s="61"/>
      <c r="M1012" s="202" t="s">
        <v>21</v>
      </c>
      <c r="N1012" s="203" t="s">
        <v>43</v>
      </c>
      <c r="O1012" s="42"/>
      <c r="P1012" s="204">
        <f>O1012*H1012</f>
        <v>0</v>
      </c>
      <c r="Q1012" s="204">
        <v>1.3999999999999999E-4</v>
      </c>
      <c r="R1012" s="204">
        <f>Q1012*H1012</f>
        <v>6.1938799999999995E-2</v>
      </c>
      <c r="S1012" s="204">
        <v>0</v>
      </c>
      <c r="T1012" s="205">
        <f>S1012*H1012</f>
        <v>0</v>
      </c>
      <c r="AR1012" s="24" t="s">
        <v>330</v>
      </c>
      <c r="AT1012" s="24" t="s">
        <v>253</v>
      </c>
      <c r="AU1012" s="24" t="s">
        <v>94</v>
      </c>
      <c r="AY1012" s="24" t="s">
        <v>250</v>
      </c>
      <c r="BE1012" s="206">
        <f>IF(N1012="základní",J1012,0)</f>
        <v>0</v>
      </c>
      <c r="BF1012" s="206">
        <f>IF(N1012="snížená",J1012,0)</f>
        <v>0</v>
      </c>
      <c r="BG1012" s="206">
        <f>IF(N1012="zákl. přenesená",J1012,0)</f>
        <v>0</v>
      </c>
      <c r="BH1012" s="206">
        <f>IF(N1012="sníž. přenesená",J1012,0)</f>
        <v>0</v>
      </c>
      <c r="BI1012" s="206">
        <f>IF(N1012="nulová",J1012,0)</f>
        <v>0</v>
      </c>
      <c r="BJ1012" s="24" t="s">
        <v>94</v>
      </c>
      <c r="BK1012" s="206">
        <f>ROUND(I1012*H1012,2)</f>
        <v>0</v>
      </c>
      <c r="BL1012" s="24" t="s">
        <v>330</v>
      </c>
      <c r="BM1012" s="24" t="s">
        <v>2295</v>
      </c>
    </row>
    <row r="1013" spans="2:65" s="13" customFormat="1">
      <c r="B1013" s="244"/>
      <c r="C1013" s="245"/>
      <c r="D1013" s="209" t="s">
        <v>260</v>
      </c>
      <c r="E1013" s="246" t="s">
        <v>21</v>
      </c>
      <c r="F1013" s="247" t="s">
        <v>2296</v>
      </c>
      <c r="G1013" s="245"/>
      <c r="H1013" s="248" t="s">
        <v>21</v>
      </c>
      <c r="I1013" s="249"/>
      <c r="J1013" s="245"/>
      <c r="K1013" s="245"/>
      <c r="L1013" s="250"/>
      <c r="M1013" s="251"/>
      <c r="N1013" s="252"/>
      <c r="O1013" s="252"/>
      <c r="P1013" s="252"/>
      <c r="Q1013" s="252"/>
      <c r="R1013" s="252"/>
      <c r="S1013" s="252"/>
      <c r="T1013" s="253"/>
      <c r="AT1013" s="254" t="s">
        <v>260</v>
      </c>
      <c r="AU1013" s="254" t="s">
        <v>94</v>
      </c>
      <c r="AV1013" s="13" t="s">
        <v>79</v>
      </c>
      <c r="AW1013" s="13" t="s">
        <v>35</v>
      </c>
      <c r="AX1013" s="13" t="s">
        <v>71</v>
      </c>
      <c r="AY1013" s="254" t="s">
        <v>250</v>
      </c>
    </row>
    <row r="1014" spans="2:65" s="11" customFormat="1">
      <c r="B1014" s="207"/>
      <c r="C1014" s="208"/>
      <c r="D1014" s="209" t="s">
        <v>260</v>
      </c>
      <c r="E1014" s="210" t="s">
        <v>21</v>
      </c>
      <c r="F1014" s="211" t="s">
        <v>2297</v>
      </c>
      <c r="G1014" s="208"/>
      <c r="H1014" s="212">
        <v>2.1160000000000001</v>
      </c>
      <c r="I1014" s="213"/>
      <c r="J1014" s="208"/>
      <c r="K1014" s="208"/>
      <c r="L1014" s="214"/>
      <c r="M1014" s="215"/>
      <c r="N1014" s="216"/>
      <c r="O1014" s="216"/>
      <c r="P1014" s="216"/>
      <c r="Q1014" s="216"/>
      <c r="R1014" s="216"/>
      <c r="S1014" s="216"/>
      <c r="T1014" s="217"/>
      <c r="AT1014" s="218" t="s">
        <v>260</v>
      </c>
      <c r="AU1014" s="218" t="s">
        <v>94</v>
      </c>
      <c r="AV1014" s="11" t="s">
        <v>94</v>
      </c>
      <c r="AW1014" s="11" t="s">
        <v>35</v>
      </c>
      <c r="AX1014" s="11" t="s">
        <v>71</v>
      </c>
      <c r="AY1014" s="218" t="s">
        <v>250</v>
      </c>
    </row>
    <row r="1015" spans="2:65" s="11" customFormat="1">
      <c r="B1015" s="207"/>
      <c r="C1015" s="208"/>
      <c r="D1015" s="209" t="s">
        <v>260</v>
      </c>
      <c r="E1015" s="210" t="s">
        <v>21</v>
      </c>
      <c r="F1015" s="211" t="s">
        <v>2298</v>
      </c>
      <c r="G1015" s="208"/>
      <c r="H1015" s="212">
        <v>0.51200000000000001</v>
      </c>
      <c r="I1015" s="213"/>
      <c r="J1015" s="208"/>
      <c r="K1015" s="208"/>
      <c r="L1015" s="214"/>
      <c r="M1015" s="215"/>
      <c r="N1015" s="216"/>
      <c r="O1015" s="216"/>
      <c r="P1015" s="216"/>
      <c r="Q1015" s="216"/>
      <c r="R1015" s="216"/>
      <c r="S1015" s="216"/>
      <c r="T1015" s="217"/>
      <c r="AT1015" s="218" t="s">
        <v>260</v>
      </c>
      <c r="AU1015" s="218" t="s">
        <v>94</v>
      </c>
      <c r="AV1015" s="11" t="s">
        <v>94</v>
      </c>
      <c r="AW1015" s="11" t="s">
        <v>35</v>
      </c>
      <c r="AX1015" s="11" t="s">
        <v>71</v>
      </c>
      <c r="AY1015" s="218" t="s">
        <v>250</v>
      </c>
    </row>
    <row r="1016" spans="2:65" s="11" customFormat="1">
      <c r="B1016" s="207"/>
      <c r="C1016" s="208"/>
      <c r="D1016" s="209" t="s">
        <v>260</v>
      </c>
      <c r="E1016" s="210" t="s">
        <v>21</v>
      </c>
      <c r="F1016" s="211" t="s">
        <v>2299</v>
      </c>
      <c r="G1016" s="208"/>
      <c r="H1016" s="212">
        <v>1.075</v>
      </c>
      <c r="I1016" s="213"/>
      <c r="J1016" s="208"/>
      <c r="K1016" s="208"/>
      <c r="L1016" s="214"/>
      <c r="M1016" s="215"/>
      <c r="N1016" s="216"/>
      <c r="O1016" s="216"/>
      <c r="P1016" s="216"/>
      <c r="Q1016" s="216"/>
      <c r="R1016" s="216"/>
      <c r="S1016" s="216"/>
      <c r="T1016" s="217"/>
      <c r="AT1016" s="218" t="s">
        <v>260</v>
      </c>
      <c r="AU1016" s="218" t="s">
        <v>94</v>
      </c>
      <c r="AV1016" s="11" t="s">
        <v>94</v>
      </c>
      <c r="AW1016" s="11" t="s">
        <v>35</v>
      </c>
      <c r="AX1016" s="11" t="s">
        <v>71</v>
      </c>
      <c r="AY1016" s="218" t="s">
        <v>250</v>
      </c>
    </row>
    <row r="1017" spans="2:65" s="11" customFormat="1">
      <c r="B1017" s="207"/>
      <c r="C1017" s="208"/>
      <c r="D1017" s="209" t="s">
        <v>260</v>
      </c>
      <c r="E1017" s="210" t="s">
        <v>21</v>
      </c>
      <c r="F1017" s="211" t="s">
        <v>2300</v>
      </c>
      <c r="G1017" s="208"/>
      <c r="H1017" s="212">
        <v>3.1459999999999999</v>
      </c>
      <c r="I1017" s="213"/>
      <c r="J1017" s="208"/>
      <c r="K1017" s="208"/>
      <c r="L1017" s="214"/>
      <c r="M1017" s="215"/>
      <c r="N1017" s="216"/>
      <c r="O1017" s="216"/>
      <c r="P1017" s="216"/>
      <c r="Q1017" s="216"/>
      <c r="R1017" s="216"/>
      <c r="S1017" s="216"/>
      <c r="T1017" s="217"/>
      <c r="AT1017" s="218" t="s">
        <v>260</v>
      </c>
      <c r="AU1017" s="218" t="s">
        <v>94</v>
      </c>
      <c r="AV1017" s="11" t="s">
        <v>94</v>
      </c>
      <c r="AW1017" s="11" t="s">
        <v>35</v>
      </c>
      <c r="AX1017" s="11" t="s">
        <v>71</v>
      </c>
      <c r="AY1017" s="218" t="s">
        <v>250</v>
      </c>
    </row>
    <row r="1018" spans="2:65" s="11" customFormat="1">
      <c r="B1018" s="207"/>
      <c r="C1018" s="208"/>
      <c r="D1018" s="209" t="s">
        <v>260</v>
      </c>
      <c r="E1018" s="210" t="s">
        <v>21</v>
      </c>
      <c r="F1018" s="211" t="s">
        <v>2301</v>
      </c>
      <c r="G1018" s="208"/>
      <c r="H1018" s="212">
        <v>13.343999999999999</v>
      </c>
      <c r="I1018" s="213"/>
      <c r="J1018" s="208"/>
      <c r="K1018" s="208"/>
      <c r="L1018" s="214"/>
      <c r="M1018" s="215"/>
      <c r="N1018" s="216"/>
      <c r="O1018" s="216"/>
      <c r="P1018" s="216"/>
      <c r="Q1018" s="216"/>
      <c r="R1018" s="216"/>
      <c r="S1018" s="216"/>
      <c r="T1018" s="217"/>
      <c r="AT1018" s="218" t="s">
        <v>260</v>
      </c>
      <c r="AU1018" s="218" t="s">
        <v>94</v>
      </c>
      <c r="AV1018" s="11" t="s">
        <v>94</v>
      </c>
      <c r="AW1018" s="11" t="s">
        <v>35</v>
      </c>
      <c r="AX1018" s="11" t="s">
        <v>71</v>
      </c>
      <c r="AY1018" s="218" t="s">
        <v>250</v>
      </c>
    </row>
    <row r="1019" spans="2:65" s="11" customFormat="1">
      <c r="B1019" s="207"/>
      <c r="C1019" s="208"/>
      <c r="D1019" s="209" t="s">
        <v>260</v>
      </c>
      <c r="E1019" s="210" t="s">
        <v>21</v>
      </c>
      <c r="F1019" s="211" t="s">
        <v>2302</v>
      </c>
      <c r="G1019" s="208"/>
      <c r="H1019" s="212">
        <v>12.893000000000001</v>
      </c>
      <c r="I1019" s="213"/>
      <c r="J1019" s="208"/>
      <c r="K1019" s="208"/>
      <c r="L1019" s="214"/>
      <c r="M1019" s="215"/>
      <c r="N1019" s="216"/>
      <c r="O1019" s="216"/>
      <c r="P1019" s="216"/>
      <c r="Q1019" s="216"/>
      <c r="R1019" s="216"/>
      <c r="S1019" s="216"/>
      <c r="T1019" s="217"/>
      <c r="AT1019" s="218" t="s">
        <v>260</v>
      </c>
      <c r="AU1019" s="218" t="s">
        <v>94</v>
      </c>
      <c r="AV1019" s="11" t="s">
        <v>94</v>
      </c>
      <c r="AW1019" s="11" t="s">
        <v>35</v>
      </c>
      <c r="AX1019" s="11" t="s">
        <v>71</v>
      </c>
      <c r="AY1019" s="218" t="s">
        <v>250</v>
      </c>
    </row>
    <row r="1020" spans="2:65" s="11" customFormat="1">
      <c r="B1020" s="207"/>
      <c r="C1020" s="208"/>
      <c r="D1020" s="209" t="s">
        <v>260</v>
      </c>
      <c r="E1020" s="210" t="s">
        <v>21</v>
      </c>
      <c r="F1020" s="211" t="s">
        <v>2303</v>
      </c>
      <c r="G1020" s="208"/>
      <c r="H1020" s="212">
        <v>3.5139999999999998</v>
      </c>
      <c r="I1020" s="213"/>
      <c r="J1020" s="208"/>
      <c r="K1020" s="208"/>
      <c r="L1020" s="214"/>
      <c r="M1020" s="215"/>
      <c r="N1020" s="216"/>
      <c r="O1020" s="216"/>
      <c r="P1020" s="216"/>
      <c r="Q1020" s="216"/>
      <c r="R1020" s="216"/>
      <c r="S1020" s="216"/>
      <c r="T1020" s="217"/>
      <c r="AT1020" s="218" t="s">
        <v>260</v>
      </c>
      <c r="AU1020" s="218" t="s">
        <v>94</v>
      </c>
      <c r="AV1020" s="11" t="s">
        <v>94</v>
      </c>
      <c r="AW1020" s="11" t="s">
        <v>35</v>
      </c>
      <c r="AX1020" s="11" t="s">
        <v>71</v>
      </c>
      <c r="AY1020" s="218" t="s">
        <v>250</v>
      </c>
    </row>
    <row r="1021" spans="2:65" s="11" customFormat="1">
      <c r="B1021" s="207"/>
      <c r="C1021" s="208"/>
      <c r="D1021" s="209" t="s">
        <v>260</v>
      </c>
      <c r="E1021" s="210" t="s">
        <v>21</v>
      </c>
      <c r="F1021" s="211" t="s">
        <v>2304</v>
      </c>
      <c r="G1021" s="208"/>
      <c r="H1021" s="212">
        <v>0.56100000000000005</v>
      </c>
      <c r="I1021" s="213"/>
      <c r="J1021" s="208"/>
      <c r="K1021" s="208"/>
      <c r="L1021" s="214"/>
      <c r="M1021" s="215"/>
      <c r="N1021" s="216"/>
      <c r="O1021" s="216"/>
      <c r="P1021" s="216"/>
      <c r="Q1021" s="216"/>
      <c r="R1021" s="216"/>
      <c r="S1021" s="216"/>
      <c r="T1021" s="217"/>
      <c r="AT1021" s="218" t="s">
        <v>260</v>
      </c>
      <c r="AU1021" s="218" t="s">
        <v>94</v>
      </c>
      <c r="AV1021" s="11" t="s">
        <v>94</v>
      </c>
      <c r="AW1021" s="11" t="s">
        <v>35</v>
      </c>
      <c r="AX1021" s="11" t="s">
        <v>71</v>
      </c>
      <c r="AY1021" s="218" t="s">
        <v>250</v>
      </c>
    </row>
    <row r="1022" spans="2:65" s="13" customFormat="1">
      <c r="B1022" s="244"/>
      <c r="C1022" s="245"/>
      <c r="D1022" s="209" t="s">
        <v>260</v>
      </c>
      <c r="E1022" s="246" t="s">
        <v>21</v>
      </c>
      <c r="F1022" s="247" t="s">
        <v>2305</v>
      </c>
      <c r="G1022" s="245"/>
      <c r="H1022" s="248" t="s">
        <v>21</v>
      </c>
      <c r="I1022" s="249"/>
      <c r="J1022" s="245"/>
      <c r="K1022" s="245"/>
      <c r="L1022" s="250"/>
      <c r="M1022" s="251"/>
      <c r="N1022" s="252"/>
      <c r="O1022" s="252"/>
      <c r="P1022" s="252"/>
      <c r="Q1022" s="252"/>
      <c r="R1022" s="252"/>
      <c r="S1022" s="252"/>
      <c r="T1022" s="253"/>
      <c r="AT1022" s="254" t="s">
        <v>260</v>
      </c>
      <c r="AU1022" s="254" t="s">
        <v>94</v>
      </c>
      <c r="AV1022" s="13" t="s">
        <v>79</v>
      </c>
      <c r="AW1022" s="13" t="s">
        <v>35</v>
      </c>
      <c r="AX1022" s="13" t="s">
        <v>71</v>
      </c>
      <c r="AY1022" s="254" t="s">
        <v>250</v>
      </c>
    </row>
    <row r="1023" spans="2:65" s="11" customFormat="1">
      <c r="B1023" s="207"/>
      <c r="C1023" s="208"/>
      <c r="D1023" s="209" t="s">
        <v>260</v>
      </c>
      <c r="E1023" s="210" t="s">
        <v>21</v>
      </c>
      <c r="F1023" s="211" t="s">
        <v>2306</v>
      </c>
      <c r="G1023" s="208"/>
      <c r="H1023" s="212">
        <v>3.468</v>
      </c>
      <c r="I1023" s="213"/>
      <c r="J1023" s="208"/>
      <c r="K1023" s="208"/>
      <c r="L1023" s="214"/>
      <c r="M1023" s="215"/>
      <c r="N1023" s="216"/>
      <c r="O1023" s="216"/>
      <c r="P1023" s="216"/>
      <c r="Q1023" s="216"/>
      <c r="R1023" s="216"/>
      <c r="S1023" s="216"/>
      <c r="T1023" s="217"/>
      <c r="AT1023" s="218" t="s">
        <v>260</v>
      </c>
      <c r="AU1023" s="218" t="s">
        <v>94</v>
      </c>
      <c r="AV1023" s="11" t="s">
        <v>94</v>
      </c>
      <c r="AW1023" s="11" t="s">
        <v>35</v>
      </c>
      <c r="AX1023" s="11" t="s">
        <v>71</v>
      </c>
      <c r="AY1023" s="218" t="s">
        <v>250</v>
      </c>
    </row>
    <row r="1024" spans="2:65" s="11" customFormat="1">
      <c r="B1024" s="207"/>
      <c r="C1024" s="208"/>
      <c r="D1024" s="209" t="s">
        <v>260</v>
      </c>
      <c r="E1024" s="210" t="s">
        <v>21</v>
      </c>
      <c r="F1024" s="211" t="s">
        <v>2307</v>
      </c>
      <c r="G1024" s="208"/>
      <c r="H1024" s="212">
        <v>0.35399999999999998</v>
      </c>
      <c r="I1024" s="213"/>
      <c r="J1024" s="208"/>
      <c r="K1024" s="208"/>
      <c r="L1024" s="214"/>
      <c r="M1024" s="215"/>
      <c r="N1024" s="216"/>
      <c r="O1024" s="216"/>
      <c r="P1024" s="216"/>
      <c r="Q1024" s="216"/>
      <c r="R1024" s="216"/>
      <c r="S1024" s="216"/>
      <c r="T1024" s="217"/>
      <c r="AT1024" s="218" t="s">
        <v>260</v>
      </c>
      <c r="AU1024" s="218" t="s">
        <v>94</v>
      </c>
      <c r="AV1024" s="11" t="s">
        <v>94</v>
      </c>
      <c r="AW1024" s="11" t="s">
        <v>35</v>
      </c>
      <c r="AX1024" s="11" t="s">
        <v>71</v>
      </c>
      <c r="AY1024" s="218" t="s">
        <v>250</v>
      </c>
    </row>
    <row r="1025" spans="2:65" s="11" customFormat="1">
      <c r="B1025" s="207"/>
      <c r="C1025" s="208"/>
      <c r="D1025" s="209" t="s">
        <v>260</v>
      </c>
      <c r="E1025" s="210" t="s">
        <v>21</v>
      </c>
      <c r="F1025" s="211" t="s">
        <v>2308</v>
      </c>
      <c r="G1025" s="208"/>
      <c r="H1025" s="212">
        <v>1.133</v>
      </c>
      <c r="I1025" s="213"/>
      <c r="J1025" s="208"/>
      <c r="K1025" s="208"/>
      <c r="L1025" s="214"/>
      <c r="M1025" s="215"/>
      <c r="N1025" s="216"/>
      <c r="O1025" s="216"/>
      <c r="P1025" s="216"/>
      <c r="Q1025" s="216"/>
      <c r="R1025" s="216"/>
      <c r="S1025" s="216"/>
      <c r="T1025" s="217"/>
      <c r="AT1025" s="218" t="s">
        <v>260</v>
      </c>
      <c r="AU1025" s="218" t="s">
        <v>94</v>
      </c>
      <c r="AV1025" s="11" t="s">
        <v>94</v>
      </c>
      <c r="AW1025" s="11" t="s">
        <v>35</v>
      </c>
      <c r="AX1025" s="11" t="s">
        <v>71</v>
      </c>
      <c r="AY1025" s="218" t="s">
        <v>250</v>
      </c>
    </row>
    <row r="1026" spans="2:65" s="11" customFormat="1">
      <c r="B1026" s="207"/>
      <c r="C1026" s="208"/>
      <c r="D1026" s="209" t="s">
        <v>260</v>
      </c>
      <c r="E1026" s="210" t="s">
        <v>21</v>
      </c>
      <c r="F1026" s="211" t="s">
        <v>2309</v>
      </c>
      <c r="G1026" s="208"/>
      <c r="H1026" s="212">
        <v>1.0660000000000001</v>
      </c>
      <c r="I1026" s="213"/>
      <c r="J1026" s="208"/>
      <c r="K1026" s="208"/>
      <c r="L1026" s="214"/>
      <c r="M1026" s="215"/>
      <c r="N1026" s="216"/>
      <c r="O1026" s="216"/>
      <c r="P1026" s="216"/>
      <c r="Q1026" s="216"/>
      <c r="R1026" s="216"/>
      <c r="S1026" s="216"/>
      <c r="T1026" s="217"/>
      <c r="AT1026" s="218" t="s">
        <v>260</v>
      </c>
      <c r="AU1026" s="218" t="s">
        <v>94</v>
      </c>
      <c r="AV1026" s="11" t="s">
        <v>94</v>
      </c>
      <c r="AW1026" s="11" t="s">
        <v>35</v>
      </c>
      <c r="AX1026" s="11" t="s">
        <v>71</v>
      </c>
      <c r="AY1026" s="218" t="s">
        <v>250</v>
      </c>
    </row>
    <row r="1027" spans="2:65" s="11" customFormat="1">
      <c r="B1027" s="207"/>
      <c r="C1027" s="208"/>
      <c r="D1027" s="209" t="s">
        <v>260</v>
      </c>
      <c r="E1027" s="210" t="s">
        <v>21</v>
      </c>
      <c r="F1027" s="211" t="s">
        <v>2310</v>
      </c>
      <c r="G1027" s="208"/>
      <c r="H1027" s="212">
        <v>12.566000000000001</v>
      </c>
      <c r="I1027" s="213"/>
      <c r="J1027" s="208"/>
      <c r="K1027" s="208"/>
      <c r="L1027" s="214"/>
      <c r="M1027" s="215"/>
      <c r="N1027" s="216"/>
      <c r="O1027" s="216"/>
      <c r="P1027" s="216"/>
      <c r="Q1027" s="216"/>
      <c r="R1027" s="216"/>
      <c r="S1027" s="216"/>
      <c r="T1027" s="217"/>
      <c r="AT1027" s="218" t="s">
        <v>260</v>
      </c>
      <c r="AU1027" s="218" t="s">
        <v>94</v>
      </c>
      <c r="AV1027" s="11" t="s">
        <v>94</v>
      </c>
      <c r="AW1027" s="11" t="s">
        <v>35</v>
      </c>
      <c r="AX1027" s="11" t="s">
        <v>71</v>
      </c>
      <c r="AY1027" s="218" t="s">
        <v>250</v>
      </c>
    </row>
    <row r="1028" spans="2:65" s="11" customFormat="1">
      <c r="B1028" s="207"/>
      <c r="C1028" s="208"/>
      <c r="D1028" s="209" t="s">
        <v>260</v>
      </c>
      <c r="E1028" s="210" t="s">
        <v>21</v>
      </c>
      <c r="F1028" s="211" t="s">
        <v>2311</v>
      </c>
      <c r="G1028" s="208"/>
      <c r="H1028" s="212">
        <v>53.731000000000002</v>
      </c>
      <c r="I1028" s="213"/>
      <c r="J1028" s="208"/>
      <c r="K1028" s="208"/>
      <c r="L1028" s="214"/>
      <c r="M1028" s="215"/>
      <c r="N1028" s="216"/>
      <c r="O1028" s="216"/>
      <c r="P1028" s="216"/>
      <c r="Q1028" s="216"/>
      <c r="R1028" s="216"/>
      <c r="S1028" s="216"/>
      <c r="T1028" s="217"/>
      <c r="AT1028" s="218" t="s">
        <v>260</v>
      </c>
      <c r="AU1028" s="218" t="s">
        <v>94</v>
      </c>
      <c r="AV1028" s="11" t="s">
        <v>94</v>
      </c>
      <c r="AW1028" s="11" t="s">
        <v>35</v>
      </c>
      <c r="AX1028" s="11" t="s">
        <v>71</v>
      </c>
      <c r="AY1028" s="218" t="s">
        <v>250</v>
      </c>
    </row>
    <row r="1029" spans="2:65" s="11" customFormat="1">
      <c r="B1029" s="207"/>
      <c r="C1029" s="208"/>
      <c r="D1029" s="209" t="s">
        <v>260</v>
      </c>
      <c r="E1029" s="210" t="s">
        <v>21</v>
      </c>
      <c r="F1029" s="211" t="s">
        <v>2312</v>
      </c>
      <c r="G1029" s="208"/>
      <c r="H1029" s="212">
        <v>13.510999999999999</v>
      </c>
      <c r="I1029" s="213"/>
      <c r="J1029" s="208"/>
      <c r="K1029" s="208"/>
      <c r="L1029" s="214"/>
      <c r="M1029" s="215"/>
      <c r="N1029" s="216"/>
      <c r="O1029" s="216"/>
      <c r="P1029" s="216"/>
      <c r="Q1029" s="216"/>
      <c r="R1029" s="216"/>
      <c r="S1029" s="216"/>
      <c r="T1029" s="217"/>
      <c r="AT1029" s="218" t="s">
        <v>260</v>
      </c>
      <c r="AU1029" s="218" t="s">
        <v>94</v>
      </c>
      <c r="AV1029" s="11" t="s">
        <v>94</v>
      </c>
      <c r="AW1029" s="11" t="s">
        <v>35</v>
      </c>
      <c r="AX1029" s="11" t="s">
        <v>71</v>
      </c>
      <c r="AY1029" s="218" t="s">
        <v>250</v>
      </c>
    </row>
    <row r="1030" spans="2:65" s="11" customFormat="1">
      <c r="B1030" s="207"/>
      <c r="C1030" s="208"/>
      <c r="D1030" s="209" t="s">
        <v>260</v>
      </c>
      <c r="E1030" s="210" t="s">
        <v>21</v>
      </c>
      <c r="F1030" s="211" t="s">
        <v>2313</v>
      </c>
      <c r="G1030" s="208"/>
      <c r="H1030" s="212">
        <v>5.9859999999999998</v>
      </c>
      <c r="I1030" s="213"/>
      <c r="J1030" s="208"/>
      <c r="K1030" s="208"/>
      <c r="L1030" s="214"/>
      <c r="M1030" s="215"/>
      <c r="N1030" s="216"/>
      <c r="O1030" s="216"/>
      <c r="P1030" s="216"/>
      <c r="Q1030" s="216"/>
      <c r="R1030" s="216"/>
      <c r="S1030" s="216"/>
      <c r="T1030" s="217"/>
      <c r="AT1030" s="218" t="s">
        <v>260</v>
      </c>
      <c r="AU1030" s="218" t="s">
        <v>94</v>
      </c>
      <c r="AV1030" s="11" t="s">
        <v>94</v>
      </c>
      <c r="AW1030" s="11" t="s">
        <v>35</v>
      </c>
      <c r="AX1030" s="11" t="s">
        <v>71</v>
      </c>
      <c r="AY1030" s="218" t="s">
        <v>250</v>
      </c>
    </row>
    <row r="1031" spans="2:65" s="11" customFormat="1">
      <c r="B1031" s="207"/>
      <c r="C1031" s="208"/>
      <c r="D1031" s="209" t="s">
        <v>260</v>
      </c>
      <c r="E1031" s="210" t="s">
        <v>21</v>
      </c>
      <c r="F1031" s="211" t="s">
        <v>2314</v>
      </c>
      <c r="G1031" s="208"/>
      <c r="H1031" s="212">
        <v>92.233999999999995</v>
      </c>
      <c r="I1031" s="213"/>
      <c r="J1031" s="208"/>
      <c r="K1031" s="208"/>
      <c r="L1031" s="214"/>
      <c r="M1031" s="215"/>
      <c r="N1031" s="216"/>
      <c r="O1031" s="216"/>
      <c r="P1031" s="216"/>
      <c r="Q1031" s="216"/>
      <c r="R1031" s="216"/>
      <c r="S1031" s="216"/>
      <c r="T1031" s="217"/>
      <c r="AT1031" s="218" t="s">
        <v>260</v>
      </c>
      <c r="AU1031" s="218" t="s">
        <v>94</v>
      </c>
      <c r="AV1031" s="11" t="s">
        <v>94</v>
      </c>
      <c r="AW1031" s="11" t="s">
        <v>35</v>
      </c>
      <c r="AX1031" s="11" t="s">
        <v>71</v>
      </c>
      <c r="AY1031" s="218" t="s">
        <v>250</v>
      </c>
    </row>
    <row r="1032" spans="2:65" s="12" customFormat="1">
      <c r="B1032" s="219"/>
      <c r="C1032" s="220"/>
      <c r="D1032" s="209" t="s">
        <v>260</v>
      </c>
      <c r="E1032" s="256" t="s">
        <v>140</v>
      </c>
      <c r="F1032" s="257" t="s">
        <v>263</v>
      </c>
      <c r="G1032" s="220"/>
      <c r="H1032" s="258">
        <v>221.21</v>
      </c>
      <c r="I1032" s="225"/>
      <c r="J1032" s="220"/>
      <c r="K1032" s="220"/>
      <c r="L1032" s="226"/>
      <c r="M1032" s="227"/>
      <c r="N1032" s="228"/>
      <c r="O1032" s="228"/>
      <c r="P1032" s="228"/>
      <c r="Q1032" s="228"/>
      <c r="R1032" s="228"/>
      <c r="S1032" s="228"/>
      <c r="T1032" s="229"/>
      <c r="AT1032" s="230" t="s">
        <v>260</v>
      </c>
      <c r="AU1032" s="230" t="s">
        <v>94</v>
      </c>
      <c r="AV1032" s="12" t="s">
        <v>251</v>
      </c>
      <c r="AW1032" s="12" t="s">
        <v>35</v>
      </c>
      <c r="AX1032" s="12" t="s">
        <v>71</v>
      </c>
      <c r="AY1032" s="230" t="s">
        <v>250</v>
      </c>
    </row>
    <row r="1033" spans="2:65" s="11" customFormat="1">
      <c r="B1033" s="207"/>
      <c r="C1033" s="208"/>
      <c r="D1033" s="209" t="s">
        <v>260</v>
      </c>
      <c r="E1033" s="210" t="s">
        <v>21</v>
      </c>
      <c r="F1033" s="211" t="s">
        <v>2315</v>
      </c>
      <c r="G1033" s="208"/>
      <c r="H1033" s="212">
        <v>442.42</v>
      </c>
      <c r="I1033" s="213"/>
      <c r="J1033" s="208"/>
      <c r="K1033" s="208"/>
      <c r="L1033" s="214"/>
      <c r="M1033" s="215"/>
      <c r="N1033" s="216"/>
      <c r="O1033" s="216"/>
      <c r="P1033" s="216"/>
      <c r="Q1033" s="216"/>
      <c r="R1033" s="216"/>
      <c r="S1033" s="216"/>
      <c r="T1033" s="217"/>
      <c r="AT1033" s="218" t="s">
        <v>260</v>
      </c>
      <c r="AU1033" s="218" t="s">
        <v>94</v>
      </c>
      <c r="AV1033" s="11" t="s">
        <v>94</v>
      </c>
      <c r="AW1033" s="11" t="s">
        <v>35</v>
      </c>
      <c r="AX1033" s="11" t="s">
        <v>79</v>
      </c>
      <c r="AY1033" s="218" t="s">
        <v>250</v>
      </c>
    </row>
    <row r="1034" spans="2:65" s="10" customFormat="1" ht="29.85" customHeight="1">
      <c r="B1034" s="178"/>
      <c r="C1034" s="179"/>
      <c r="D1034" s="192" t="s">
        <v>70</v>
      </c>
      <c r="E1034" s="193" t="s">
        <v>2316</v>
      </c>
      <c r="F1034" s="193" t="s">
        <v>2317</v>
      </c>
      <c r="G1034" s="179"/>
      <c r="H1034" s="179"/>
      <c r="I1034" s="182"/>
      <c r="J1034" s="194">
        <f>BK1034</f>
        <v>0</v>
      </c>
      <c r="K1034" s="179"/>
      <c r="L1034" s="184"/>
      <c r="M1034" s="185"/>
      <c r="N1034" s="186"/>
      <c r="O1034" s="186"/>
      <c r="P1034" s="187">
        <f>SUM(P1035:P1059)</f>
        <v>0</v>
      </c>
      <c r="Q1034" s="186"/>
      <c r="R1034" s="187">
        <f>SUM(R1035:R1059)</f>
        <v>0.21374289999999999</v>
      </c>
      <c r="S1034" s="186"/>
      <c r="T1034" s="188">
        <f>SUM(T1035:T1059)</f>
        <v>0</v>
      </c>
      <c r="AR1034" s="189" t="s">
        <v>94</v>
      </c>
      <c r="AT1034" s="190" t="s">
        <v>70</v>
      </c>
      <c r="AU1034" s="190" t="s">
        <v>79</v>
      </c>
      <c r="AY1034" s="189" t="s">
        <v>250</v>
      </c>
      <c r="BK1034" s="191">
        <f>SUM(BK1035:BK1059)</f>
        <v>0</v>
      </c>
    </row>
    <row r="1035" spans="2:65" s="1" customFormat="1" ht="22.5" customHeight="1">
      <c r="B1035" s="41"/>
      <c r="C1035" s="195" t="s">
        <v>2318</v>
      </c>
      <c r="D1035" s="195" t="s">
        <v>253</v>
      </c>
      <c r="E1035" s="196" t="s">
        <v>2319</v>
      </c>
      <c r="F1035" s="197" t="s">
        <v>2320</v>
      </c>
      <c r="G1035" s="198" t="s">
        <v>271</v>
      </c>
      <c r="H1035" s="199">
        <v>436.21</v>
      </c>
      <c r="I1035" s="200"/>
      <c r="J1035" s="201">
        <f>ROUND(I1035*H1035,2)</f>
        <v>0</v>
      </c>
      <c r="K1035" s="197" t="s">
        <v>257</v>
      </c>
      <c r="L1035" s="61"/>
      <c r="M1035" s="202" t="s">
        <v>21</v>
      </c>
      <c r="N1035" s="203" t="s">
        <v>43</v>
      </c>
      <c r="O1035" s="42"/>
      <c r="P1035" s="204">
        <f>O1035*H1035</f>
        <v>0</v>
      </c>
      <c r="Q1035" s="204">
        <v>2.1000000000000001E-4</v>
      </c>
      <c r="R1035" s="204">
        <f>Q1035*H1035</f>
        <v>9.1604099999999994E-2</v>
      </c>
      <c r="S1035" s="204">
        <v>0</v>
      </c>
      <c r="T1035" s="205">
        <f>S1035*H1035</f>
        <v>0</v>
      </c>
      <c r="AR1035" s="24" t="s">
        <v>330</v>
      </c>
      <c r="AT1035" s="24" t="s">
        <v>253</v>
      </c>
      <c r="AU1035" s="24" t="s">
        <v>94</v>
      </c>
      <c r="AY1035" s="24" t="s">
        <v>250</v>
      </c>
      <c r="BE1035" s="206">
        <f>IF(N1035="základní",J1035,0)</f>
        <v>0</v>
      </c>
      <c r="BF1035" s="206">
        <f>IF(N1035="snížená",J1035,0)</f>
        <v>0</v>
      </c>
      <c r="BG1035" s="206">
        <f>IF(N1035="zákl. přenesená",J1035,0)</f>
        <v>0</v>
      </c>
      <c r="BH1035" s="206">
        <f>IF(N1035="sníž. přenesená",J1035,0)</f>
        <v>0</v>
      </c>
      <c r="BI1035" s="206">
        <f>IF(N1035="nulová",J1035,0)</f>
        <v>0</v>
      </c>
      <c r="BJ1035" s="24" t="s">
        <v>94</v>
      </c>
      <c r="BK1035" s="206">
        <f>ROUND(I1035*H1035,2)</f>
        <v>0</v>
      </c>
      <c r="BL1035" s="24" t="s">
        <v>330</v>
      </c>
      <c r="BM1035" s="24" t="s">
        <v>2321</v>
      </c>
    </row>
    <row r="1036" spans="2:65" s="11" customFormat="1">
      <c r="B1036" s="207"/>
      <c r="C1036" s="208"/>
      <c r="D1036" s="221" t="s">
        <v>260</v>
      </c>
      <c r="E1036" s="231" t="s">
        <v>21</v>
      </c>
      <c r="F1036" s="232" t="s">
        <v>136</v>
      </c>
      <c r="G1036" s="208"/>
      <c r="H1036" s="233">
        <v>436.21</v>
      </c>
      <c r="I1036" s="213"/>
      <c r="J1036" s="208"/>
      <c r="K1036" s="208"/>
      <c r="L1036" s="214"/>
      <c r="M1036" s="215"/>
      <c r="N1036" s="216"/>
      <c r="O1036" s="216"/>
      <c r="P1036" s="216"/>
      <c r="Q1036" s="216"/>
      <c r="R1036" s="216"/>
      <c r="S1036" s="216"/>
      <c r="T1036" s="217"/>
      <c r="AT1036" s="218" t="s">
        <v>260</v>
      </c>
      <c r="AU1036" s="218" t="s">
        <v>94</v>
      </c>
      <c r="AV1036" s="11" t="s">
        <v>94</v>
      </c>
      <c r="AW1036" s="11" t="s">
        <v>35</v>
      </c>
      <c r="AX1036" s="11" t="s">
        <v>79</v>
      </c>
      <c r="AY1036" s="218" t="s">
        <v>250</v>
      </c>
    </row>
    <row r="1037" spans="2:65" s="1" customFormat="1" ht="31.5" customHeight="1">
      <c r="B1037" s="41"/>
      <c r="C1037" s="195" t="s">
        <v>2322</v>
      </c>
      <c r="D1037" s="195" t="s">
        <v>253</v>
      </c>
      <c r="E1037" s="196" t="s">
        <v>2323</v>
      </c>
      <c r="F1037" s="197" t="s">
        <v>2324</v>
      </c>
      <c r="G1037" s="198" t="s">
        <v>271</v>
      </c>
      <c r="H1037" s="199">
        <v>436.21</v>
      </c>
      <c r="I1037" s="200"/>
      <c r="J1037" s="201">
        <f>ROUND(I1037*H1037,2)</f>
        <v>0</v>
      </c>
      <c r="K1037" s="197" t="s">
        <v>257</v>
      </c>
      <c r="L1037" s="61"/>
      <c r="M1037" s="202" t="s">
        <v>21</v>
      </c>
      <c r="N1037" s="203" t="s">
        <v>43</v>
      </c>
      <c r="O1037" s="42"/>
      <c r="P1037" s="204">
        <f>O1037*H1037</f>
        <v>0</v>
      </c>
      <c r="Q1037" s="204">
        <v>2.5999999999999998E-4</v>
      </c>
      <c r="R1037" s="204">
        <f>Q1037*H1037</f>
        <v>0.11341459999999999</v>
      </c>
      <c r="S1037" s="204">
        <v>0</v>
      </c>
      <c r="T1037" s="205">
        <f>S1037*H1037</f>
        <v>0</v>
      </c>
      <c r="AR1037" s="24" t="s">
        <v>330</v>
      </c>
      <c r="AT1037" s="24" t="s">
        <v>253</v>
      </c>
      <c r="AU1037" s="24" t="s">
        <v>94</v>
      </c>
      <c r="AY1037" s="24" t="s">
        <v>250</v>
      </c>
      <c r="BE1037" s="206">
        <f>IF(N1037="základní",J1037,0)</f>
        <v>0</v>
      </c>
      <c r="BF1037" s="206">
        <f>IF(N1037="snížená",J1037,0)</f>
        <v>0</v>
      </c>
      <c r="BG1037" s="206">
        <f>IF(N1037="zákl. přenesená",J1037,0)</f>
        <v>0</v>
      </c>
      <c r="BH1037" s="206">
        <f>IF(N1037="sníž. přenesená",J1037,0)</f>
        <v>0</v>
      </c>
      <c r="BI1037" s="206">
        <f>IF(N1037="nulová",J1037,0)</f>
        <v>0</v>
      </c>
      <c r="BJ1037" s="24" t="s">
        <v>94</v>
      </c>
      <c r="BK1037" s="206">
        <f>ROUND(I1037*H1037,2)</f>
        <v>0</v>
      </c>
      <c r="BL1037" s="24" t="s">
        <v>330</v>
      </c>
      <c r="BM1037" s="24" t="s">
        <v>2325</v>
      </c>
    </row>
    <row r="1038" spans="2:65" s="11" customFormat="1">
      <c r="B1038" s="207"/>
      <c r="C1038" s="208"/>
      <c r="D1038" s="209" t="s">
        <v>260</v>
      </c>
      <c r="E1038" s="210" t="s">
        <v>21</v>
      </c>
      <c r="F1038" s="211" t="s">
        <v>2326</v>
      </c>
      <c r="G1038" s="208"/>
      <c r="H1038" s="212">
        <v>49.061999999999998</v>
      </c>
      <c r="I1038" s="213"/>
      <c r="J1038" s="208"/>
      <c r="K1038" s="208"/>
      <c r="L1038" s="214"/>
      <c r="M1038" s="215"/>
      <c r="N1038" s="216"/>
      <c r="O1038" s="216"/>
      <c r="P1038" s="216"/>
      <c r="Q1038" s="216"/>
      <c r="R1038" s="216"/>
      <c r="S1038" s="216"/>
      <c r="T1038" s="217"/>
      <c r="AT1038" s="218" t="s">
        <v>260</v>
      </c>
      <c r="AU1038" s="218" t="s">
        <v>94</v>
      </c>
      <c r="AV1038" s="11" t="s">
        <v>94</v>
      </c>
      <c r="AW1038" s="11" t="s">
        <v>35</v>
      </c>
      <c r="AX1038" s="11" t="s">
        <v>71</v>
      </c>
      <c r="AY1038" s="218" t="s">
        <v>250</v>
      </c>
    </row>
    <row r="1039" spans="2:65" s="11" customFormat="1">
      <c r="B1039" s="207"/>
      <c r="C1039" s="208"/>
      <c r="D1039" s="209" t="s">
        <v>260</v>
      </c>
      <c r="E1039" s="210" t="s">
        <v>21</v>
      </c>
      <c r="F1039" s="211" t="s">
        <v>2327</v>
      </c>
      <c r="G1039" s="208"/>
      <c r="H1039" s="212">
        <v>17.181000000000001</v>
      </c>
      <c r="I1039" s="213"/>
      <c r="J1039" s="208"/>
      <c r="K1039" s="208"/>
      <c r="L1039" s="214"/>
      <c r="M1039" s="215"/>
      <c r="N1039" s="216"/>
      <c r="O1039" s="216"/>
      <c r="P1039" s="216"/>
      <c r="Q1039" s="216"/>
      <c r="R1039" s="216"/>
      <c r="S1039" s="216"/>
      <c r="T1039" s="217"/>
      <c r="AT1039" s="218" t="s">
        <v>260</v>
      </c>
      <c r="AU1039" s="218" t="s">
        <v>94</v>
      </c>
      <c r="AV1039" s="11" t="s">
        <v>94</v>
      </c>
      <c r="AW1039" s="11" t="s">
        <v>35</v>
      </c>
      <c r="AX1039" s="11" t="s">
        <v>71</v>
      </c>
      <c r="AY1039" s="218" t="s">
        <v>250</v>
      </c>
    </row>
    <row r="1040" spans="2:65" s="11" customFormat="1">
      <c r="B1040" s="207"/>
      <c r="C1040" s="208"/>
      <c r="D1040" s="209" t="s">
        <v>260</v>
      </c>
      <c r="E1040" s="210" t="s">
        <v>21</v>
      </c>
      <c r="F1040" s="211" t="s">
        <v>2328</v>
      </c>
      <c r="G1040" s="208"/>
      <c r="H1040" s="212">
        <v>0.375</v>
      </c>
      <c r="I1040" s="213"/>
      <c r="J1040" s="208"/>
      <c r="K1040" s="208"/>
      <c r="L1040" s="214"/>
      <c r="M1040" s="215"/>
      <c r="N1040" s="216"/>
      <c r="O1040" s="216"/>
      <c r="P1040" s="216"/>
      <c r="Q1040" s="216"/>
      <c r="R1040" s="216"/>
      <c r="S1040" s="216"/>
      <c r="T1040" s="217"/>
      <c r="AT1040" s="218" t="s">
        <v>260</v>
      </c>
      <c r="AU1040" s="218" t="s">
        <v>94</v>
      </c>
      <c r="AV1040" s="11" t="s">
        <v>94</v>
      </c>
      <c r="AW1040" s="11" t="s">
        <v>35</v>
      </c>
      <c r="AX1040" s="11" t="s">
        <v>71</v>
      </c>
      <c r="AY1040" s="218" t="s">
        <v>250</v>
      </c>
    </row>
    <row r="1041" spans="2:51" s="11" customFormat="1">
      <c r="B1041" s="207"/>
      <c r="C1041" s="208"/>
      <c r="D1041" s="209" t="s">
        <v>260</v>
      </c>
      <c r="E1041" s="210" t="s">
        <v>21</v>
      </c>
      <c r="F1041" s="211" t="s">
        <v>2329</v>
      </c>
      <c r="G1041" s="208"/>
      <c r="H1041" s="212">
        <v>17.472000000000001</v>
      </c>
      <c r="I1041" s="213"/>
      <c r="J1041" s="208"/>
      <c r="K1041" s="208"/>
      <c r="L1041" s="214"/>
      <c r="M1041" s="215"/>
      <c r="N1041" s="216"/>
      <c r="O1041" s="216"/>
      <c r="P1041" s="216"/>
      <c r="Q1041" s="216"/>
      <c r="R1041" s="216"/>
      <c r="S1041" s="216"/>
      <c r="T1041" s="217"/>
      <c r="AT1041" s="218" t="s">
        <v>260</v>
      </c>
      <c r="AU1041" s="218" t="s">
        <v>94</v>
      </c>
      <c r="AV1041" s="11" t="s">
        <v>94</v>
      </c>
      <c r="AW1041" s="11" t="s">
        <v>35</v>
      </c>
      <c r="AX1041" s="11" t="s">
        <v>71</v>
      </c>
      <c r="AY1041" s="218" t="s">
        <v>250</v>
      </c>
    </row>
    <row r="1042" spans="2:51" s="11" customFormat="1">
      <c r="B1042" s="207"/>
      <c r="C1042" s="208"/>
      <c r="D1042" s="209" t="s">
        <v>260</v>
      </c>
      <c r="E1042" s="210" t="s">
        <v>21</v>
      </c>
      <c r="F1042" s="211" t="s">
        <v>2330</v>
      </c>
      <c r="G1042" s="208"/>
      <c r="H1042" s="212">
        <v>10.632999999999999</v>
      </c>
      <c r="I1042" s="213"/>
      <c r="J1042" s="208"/>
      <c r="K1042" s="208"/>
      <c r="L1042" s="214"/>
      <c r="M1042" s="215"/>
      <c r="N1042" s="216"/>
      <c r="O1042" s="216"/>
      <c r="P1042" s="216"/>
      <c r="Q1042" s="216"/>
      <c r="R1042" s="216"/>
      <c r="S1042" s="216"/>
      <c r="T1042" s="217"/>
      <c r="AT1042" s="218" t="s">
        <v>260</v>
      </c>
      <c r="AU1042" s="218" t="s">
        <v>94</v>
      </c>
      <c r="AV1042" s="11" t="s">
        <v>94</v>
      </c>
      <c r="AW1042" s="11" t="s">
        <v>35</v>
      </c>
      <c r="AX1042" s="11" t="s">
        <v>71</v>
      </c>
      <c r="AY1042" s="218" t="s">
        <v>250</v>
      </c>
    </row>
    <row r="1043" spans="2:51" s="11" customFormat="1">
      <c r="B1043" s="207"/>
      <c r="C1043" s="208"/>
      <c r="D1043" s="209" t="s">
        <v>260</v>
      </c>
      <c r="E1043" s="210" t="s">
        <v>21</v>
      </c>
      <c r="F1043" s="211" t="s">
        <v>2331</v>
      </c>
      <c r="G1043" s="208"/>
      <c r="H1043" s="212">
        <v>26.52</v>
      </c>
      <c r="I1043" s="213"/>
      <c r="J1043" s="208"/>
      <c r="K1043" s="208"/>
      <c r="L1043" s="214"/>
      <c r="M1043" s="215"/>
      <c r="N1043" s="216"/>
      <c r="O1043" s="216"/>
      <c r="P1043" s="216"/>
      <c r="Q1043" s="216"/>
      <c r="R1043" s="216"/>
      <c r="S1043" s="216"/>
      <c r="T1043" s="217"/>
      <c r="AT1043" s="218" t="s">
        <v>260</v>
      </c>
      <c r="AU1043" s="218" t="s">
        <v>94</v>
      </c>
      <c r="AV1043" s="11" t="s">
        <v>94</v>
      </c>
      <c r="AW1043" s="11" t="s">
        <v>35</v>
      </c>
      <c r="AX1043" s="11" t="s">
        <v>71</v>
      </c>
      <c r="AY1043" s="218" t="s">
        <v>250</v>
      </c>
    </row>
    <row r="1044" spans="2:51" s="11" customFormat="1">
      <c r="B1044" s="207"/>
      <c r="C1044" s="208"/>
      <c r="D1044" s="209" t="s">
        <v>260</v>
      </c>
      <c r="E1044" s="210" t="s">
        <v>21</v>
      </c>
      <c r="F1044" s="211" t="s">
        <v>2332</v>
      </c>
      <c r="G1044" s="208"/>
      <c r="H1044" s="212">
        <v>4.6470000000000002</v>
      </c>
      <c r="I1044" s="213"/>
      <c r="J1044" s="208"/>
      <c r="K1044" s="208"/>
      <c r="L1044" s="214"/>
      <c r="M1044" s="215"/>
      <c r="N1044" s="216"/>
      <c r="O1044" s="216"/>
      <c r="P1044" s="216"/>
      <c r="Q1044" s="216"/>
      <c r="R1044" s="216"/>
      <c r="S1044" s="216"/>
      <c r="T1044" s="217"/>
      <c r="AT1044" s="218" t="s">
        <v>260</v>
      </c>
      <c r="AU1044" s="218" t="s">
        <v>94</v>
      </c>
      <c r="AV1044" s="11" t="s">
        <v>94</v>
      </c>
      <c r="AW1044" s="11" t="s">
        <v>35</v>
      </c>
      <c r="AX1044" s="11" t="s">
        <v>71</v>
      </c>
      <c r="AY1044" s="218" t="s">
        <v>250</v>
      </c>
    </row>
    <row r="1045" spans="2:51" s="11" customFormat="1">
      <c r="B1045" s="207"/>
      <c r="C1045" s="208"/>
      <c r="D1045" s="209" t="s">
        <v>260</v>
      </c>
      <c r="E1045" s="210" t="s">
        <v>21</v>
      </c>
      <c r="F1045" s="211" t="s">
        <v>2333</v>
      </c>
      <c r="G1045" s="208"/>
      <c r="H1045" s="212">
        <v>22.347000000000001</v>
      </c>
      <c r="I1045" s="213"/>
      <c r="J1045" s="208"/>
      <c r="K1045" s="208"/>
      <c r="L1045" s="214"/>
      <c r="M1045" s="215"/>
      <c r="N1045" s="216"/>
      <c r="O1045" s="216"/>
      <c r="P1045" s="216"/>
      <c r="Q1045" s="216"/>
      <c r="R1045" s="216"/>
      <c r="S1045" s="216"/>
      <c r="T1045" s="217"/>
      <c r="AT1045" s="218" t="s">
        <v>260</v>
      </c>
      <c r="AU1045" s="218" t="s">
        <v>94</v>
      </c>
      <c r="AV1045" s="11" t="s">
        <v>94</v>
      </c>
      <c r="AW1045" s="11" t="s">
        <v>35</v>
      </c>
      <c r="AX1045" s="11" t="s">
        <v>71</v>
      </c>
      <c r="AY1045" s="218" t="s">
        <v>250</v>
      </c>
    </row>
    <row r="1046" spans="2:51" s="11" customFormat="1" ht="27">
      <c r="B1046" s="207"/>
      <c r="C1046" s="208"/>
      <c r="D1046" s="209" t="s">
        <v>260</v>
      </c>
      <c r="E1046" s="210" t="s">
        <v>21</v>
      </c>
      <c r="F1046" s="211" t="s">
        <v>2334</v>
      </c>
      <c r="G1046" s="208"/>
      <c r="H1046" s="212">
        <v>9.9459999999999997</v>
      </c>
      <c r="I1046" s="213"/>
      <c r="J1046" s="208"/>
      <c r="K1046" s="208"/>
      <c r="L1046" s="214"/>
      <c r="M1046" s="215"/>
      <c r="N1046" s="216"/>
      <c r="O1046" s="216"/>
      <c r="P1046" s="216"/>
      <c r="Q1046" s="216"/>
      <c r="R1046" s="216"/>
      <c r="S1046" s="216"/>
      <c r="T1046" s="217"/>
      <c r="AT1046" s="218" t="s">
        <v>260</v>
      </c>
      <c r="AU1046" s="218" t="s">
        <v>94</v>
      </c>
      <c r="AV1046" s="11" t="s">
        <v>94</v>
      </c>
      <c r="AW1046" s="11" t="s">
        <v>35</v>
      </c>
      <c r="AX1046" s="11" t="s">
        <v>71</v>
      </c>
      <c r="AY1046" s="218" t="s">
        <v>250</v>
      </c>
    </row>
    <row r="1047" spans="2:51" s="11" customFormat="1">
      <c r="B1047" s="207"/>
      <c r="C1047" s="208"/>
      <c r="D1047" s="209" t="s">
        <v>260</v>
      </c>
      <c r="E1047" s="210" t="s">
        <v>21</v>
      </c>
      <c r="F1047" s="211" t="s">
        <v>2335</v>
      </c>
      <c r="G1047" s="208"/>
      <c r="H1047" s="212">
        <v>13.031000000000001</v>
      </c>
      <c r="I1047" s="213"/>
      <c r="J1047" s="208"/>
      <c r="K1047" s="208"/>
      <c r="L1047" s="214"/>
      <c r="M1047" s="215"/>
      <c r="N1047" s="216"/>
      <c r="O1047" s="216"/>
      <c r="P1047" s="216"/>
      <c r="Q1047" s="216"/>
      <c r="R1047" s="216"/>
      <c r="S1047" s="216"/>
      <c r="T1047" s="217"/>
      <c r="AT1047" s="218" t="s">
        <v>260</v>
      </c>
      <c r="AU1047" s="218" t="s">
        <v>94</v>
      </c>
      <c r="AV1047" s="11" t="s">
        <v>94</v>
      </c>
      <c r="AW1047" s="11" t="s">
        <v>35</v>
      </c>
      <c r="AX1047" s="11" t="s">
        <v>71</v>
      </c>
      <c r="AY1047" s="218" t="s">
        <v>250</v>
      </c>
    </row>
    <row r="1048" spans="2:51" s="11" customFormat="1">
      <c r="B1048" s="207"/>
      <c r="C1048" s="208"/>
      <c r="D1048" s="209" t="s">
        <v>260</v>
      </c>
      <c r="E1048" s="210" t="s">
        <v>21</v>
      </c>
      <c r="F1048" s="211" t="s">
        <v>2336</v>
      </c>
      <c r="G1048" s="208"/>
      <c r="H1048" s="212">
        <v>20.981999999999999</v>
      </c>
      <c r="I1048" s="213"/>
      <c r="J1048" s="208"/>
      <c r="K1048" s="208"/>
      <c r="L1048" s="214"/>
      <c r="M1048" s="215"/>
      <c r="N1048" s="216"/>
      <c r="O1048" s="216"/>
      <c r="P1048" s="216"/>
      <c r="Q1048" s="216"/>
      <c r="R1048" s="216"/>
      <c r="S1048" s="216"/>
      <c r="T1048" s="217"/>
      <c r="AT1048" s="218" t="s">
        <v>260</v>
      </c>
      <c r="AU1048" s="218" t="s">
        <v>94</v>
      </c>
      <c r="AV1048" s="11" t="s">
        <v>94</v>
      </c>
      <c r="AW1048" s="11" t="s">
        <v>35</v>
      </c>
      <c r="AX1048" s="11" t="s">
        <v>71</v>
      </c>
      <c r="AY1048" s="218" t="s">
        <v>250</v>
      </c>
    </row>
    <row r="1049" spans="2:51" s="11" customFormat="1">
      <c r="B1049" s="207"/>
      <c r="C1049" s="208"/>
      <c r="D1049" s="209" t="s">
        <v>260</v>
      </c>
      <c r="E1049" s="210" t="s">
        <v>21</v>
      </c>
      <c r="F1049" s="211" t="s">
        <v>2337</v>
      </c>
      <c r="G1049" s="208"/>
      <c r="H1049" s="212">
        <v>26.844999999999999</v>
      </c>
      <c r="I1049" s="213"/>
      <c r="J1049" s="208"/>
      <c r="K1049" s="208"/>
      <c r="L1049" s="214"/>
      <c r="M1049" s="215"/>
      <c r="N1049" s="216"/>
      <c r="O1049" s="216"/>
      <c r="P1049" s="216"/>
      <c r="Q1049" s="216"/>
      <c r="R1049" s="216"/>
      <c r="S1049" s="216"/>
      <c r="T1049" s="217"/>
      <c r="AT1049" s="218" t="s">
        <v>260</v>
      </c>
      <c r="AU1049" s="218" t="s">
        <v>94</v>
      </c>
      <c r="AV1049" s="11" t="s">
        <v>94</v>
      </c>
      <c r="AW1049" s="11" t="s">
        <v>35</v>
      </c>
      <c r="AX1049" s="11" t="s">
        <v>71</v>
      </c>
      <c r="AY1049" s="218" t="s">
        <v>250</v>
      </c>
    </row>
    <row r="1050" spans="2:51" s="11" customFormat="1">
      <c r="B1050" s="207"/>
      <c r="C1050" s="208"/>
      <c r="D1050" s="209" t="s">
        <v>260</v>
      </c>
      <c r="E1050" s="210" t="s">
        <v>21</v>
      </c>
      <c r="F1050" s="211" t="s">
        <v>2338</v>
      </c>
      <c r="G1050" s="208"/>
      <c r="H1050" s="212">
        <v>-2.754</v>
      </c>
      <c r="I1050" s="213"/>
      <c r="J1050" s="208"/>
      <c r="K1050" s="208"/>
      <c r="L1050" s="214"/>
      <c r="M1050" s="215"/>
      <c r="N1050" s="216"/>
      <c r="O1050" s="216"/>
      <c r="P1050" s="216"/>
      <c r="Q1050" s="216"/>
      <c r="R1050" s="216"/>
      <c r="S1050" s="216"/>
      <c r="T1050" s="217"/>
      <c r="AT1050" s="218" t="s">
        <v>260</v>
      </c>
      <c r="AU1050" s="218" t="s">
        <v>94</v>
      </c>
      <c r="AV1050" s="11" t="s">
        <v>94</v>
      </c>
      <c r="AW1050" s="11" t="s">
        <v>35</v>
      </c>
      <c r="AX1050" s="11" t="s">
        <v>71</v>
      </c>
      <c r="AY1050" s="218" t="s">
        <v>250</v>
      </c>
    </row>
    <row r="1051" spans="2:51" s="11" customFormat="1">
      <c r="B1051" s="207"/>
      <c r="C1051" s="208"/>
      <c r="D1051" s="209" t="s">
        <v>260</v>
      </c>
      <c r="E1051" s="210" t="s">
        <v>21</v>
      </c>
      <c r="F1051" s="211" t="s">
        <v>2339</v>
      </c>
      <c r="G1051" s="208"/>
      <c r="H1051" s="212">
        <v>17.03</v>
      </c>
      <c r="I1051" s="213"/>
      <c r="J1051" s="208"/>
      <c r="K1051" s="208"/>
      <c r="L1051" s="214"/>
      <c r="M1051" s="215"/>
      <c r="N1051" s="216"/>
      <c r="O1051" s="216"/>
      <c r="P1051" s="216"/>
      <c r="Q1051" s="216"/>
      <c r="R1051" s="216"/>
      <c r="S1051" s="216"/>
      <c r="T1051" s="217"/>
      <c r="AT1051" s="218" t="s">
        <v>260</v>
      </c>
      <c r="AU1051" s="218" t="s">
        <v>94</v>
      </c>
      <c r="AV1051" s="11" t="s">
        <v>94</v>
      </c>
      <c r="AW1051" s="11" t="s">
        <v>35</v>
      </c>
      <c r="AX1051" s="11" t="s">
        <v>71</v>
      </c>
      <c r="AY1051" s="218" t="s">
        <v>250</v>
      </c>
    </row>
    <row r="1052" spans="2:51" s="11" customFormat="1">
      <c r="B1052" s="207"/>
      <c r="C1052" s="208"/>
      <c r="D1052" s="209" t="s">
        <v>260</v>
      </c>
      <c r="E1052" s="210" t="s">
        <v>21</v>
      </c>
      <c r="F1052" s="211" t="s">
        <v>2340</v>
      </c>
      <c r="G1052" s="208"/>
      <c r="H1052" s="212">
        <v>5.5</v>
      </c>
      <c r="I1052" s="213"/>
      <c r="J1052" s="208"/>
      <c r="K1052" s="208"/>
      <c r="L1052" s="214"/>
      <c r="M1052" s="215"/>
      <c r="N1052" s="216"/>
      <c r="O1052" s="216"/>
      <c r="P1052" s="216"/>
      <c r="Q1052" s="216"/>
      <c r="R1052" s="216"/>
      <c r="S1052" s="216"/>
      <c r="T1052" s="217"/>
      <c r="AT1052" s="218" t="s">
        <v>260</v>
      </c>
      <c r="AU1052" s="218" t="s">
        <v>94</v>
      </c>
      <c r="AV1052" s="11" t="s">
        <v>94</v>
      </c>
      <c r="AW1052" s="11" t="s">
        <v>35</v>
      </c>
      <c r="AX1052" s="11" t="s">
        <v>71</v>
      </c>
      <c r="AY1052" s="218" t="s">
        <v>250</v>
      </c>
    </row>
    <row r="1053" spans="2:51" s="11" customFormat="1">
      <c r="B1053" s="207"/>
      <c r="C1053" s="208"/>
      <c r="D1053" s="209" t="s">
        <v>260</v>
      </c>
      <c r="E1053" s="210" t="s">
        <v>21</v>
      </c>
      <c r="F1053" s="211" t="s">
        <v>2341</v>
      </c>
      <c r="G1053" s="208"/>
      <c r="H1053" s="212">
        <v>11.382999999999999</v>
      </c>
      <c r="I1053" s="213"/>
      <c r="J1053" s="208"/>
      <c r="K1053" s="208"/>
      <c r="L1053" s="214"/>
      <c r="M1053" s="215"/>
      <c r="N1053" s="216"/>
      <c r="O1053" s="216"/>
      <c r="P1053" s="216"/>
      <c r="Q1053" s="216"/>
      <c r="R1053" s="216"/>
      <c r="S1053" s="216"/>
      <c r="T1053" s="217"/>
      <c r="AT1053" s="218" t="s">
        <v>260</v>
      </c>
      <c r="AU1053" s="218" t="s">
        <v>94</v>
      </c>
      <c r="AV1053" s="11" t="s">
        <v>94</v>
      </c>
      <c r="AW1053" s="11" t="s">
        <v>35</v>
      </c>
      <c r="AX1053" s="11" t="s">
        <v>71</v>
      </c>
      <c r="AY1053" s="218" t="s">
        <v>250</v>
      </c>
    </row>
    <row r="1054" spans="2:51" s="11" customFormat="1">
      <c r="B1054" s="207"/>
      <c r="C1054" s="208"/>
      <c r="D1054" s="209" t="s">
        <v>260</v>
      </c>
      <c r="E1054" s="210" t="s">
        <v>21</v>
      </c>
      <c r="F1054" s="211" t="s">
        <v>2342</v>
      </c>
      <c r="G1054" s="208"/>
      <c r="H1054" s="212">
        <v>19.89</v>
      </c>
      <c r="I1054" s="213"/>
      <c r="J1054" s="208"/>
      <c r="K1054" s="208"/>
      <c r="L1054" s="214"/>
      <c r="M1054" s="215"/>
      <c r="N1054" s="216"/>
      <c r="O1054" s="216"/>
      <c r="P1054" s="216"/>
      <c r="Q1054" s="216"/>
      <c r="R1054" s="216"/>
      <c r="S1054" s="216"/>
      <c r="T1054" s="217"/>
      <c r="AT1054" s="218" t="s">
        <v>260</v>
      </c>
      <c r="AU1054" s="218" t="s">
        <v>94</v>
      </c>
      <c r="AV1054" s="11" t="s">
        <v>94</v>
      </c>
      <c r="AW1054" s="11" t="s">
        <v>35</v>
      </c>
      <c r="AX1054" s="11" t="s">
        <v>71</v>
      </c>
      <c r="AY1054" s="218" t="s">
        <v>250</v>
      </c>
    </row>
    <row r="1055" spans="2:51" s="11" customFormat="1">
      <c r="B1055" s="207"/>
      <c r="C1055" s="208"/>
      <c r="D1055" s="209" t="s">
        <v>260</v>
      </c>
      <c r="E1055" s="210" t="s">
        <v>21</v>
      </c>
      <c r="F1055" s="211" t="s">
        <v>2343</v>
      </c>
      <c r="G1055" s="208"/>
      <c r="H1055" s="212">
        <v>137.96</v>
      </c>
      <c r="I1055" s="213"/>
      <c r="J1055" s="208"/>
      <c r="K1055" s="208"/>
      <c r="L1055" s="214"/>
      <c r="M1055" s="215"/>
      <c r="N1055" s="216"/>
      <c r="O1055" s="216"/>
      <c r="P1055" s="216"/>
      <c r="Q1055" s="216"/>
      <c r="R1055" s="216"/>
      <c r="S1055" s="216"/>
      <c r="T1055" s="217"/>
      <c r="AT1055" s="218" t="s">
        <v>260</v>
      </c>
      <c r="AU1055" s="218" t="s">
        <v>94</v>
      </c>
      <c r="AV1055" s="11" t="s">
        <v>94</v>
      </c>
      <c r="AW1055" s="11" t="s">
        <v>35</v>
      </c>
      <c r="AX1055" s="11" t="s">
        <v>71</v>
      </c>
      <c r="AY1055" s="218" t="s">
        <v>250</v>
      </c>
    </row>
    <row r="1056" spans="2:51" s="11" customFormat="1">
      <c r="B1056" s="207"/>
      <c r="C1056" s="208"/>
      <c r="D1056" s="209" t="s">
        <v>260</v>
      </c>
      <c r="E1056" s="210" t="s">
        <v>21</v>
      </c>
      <c r="F1056" s="211" t="s">
        <v>2344</v>
      </c>
      <c r="G1056" s="208"/>
      <c r="H1056" s="212">
        <v>28.16</v>
      </c>
      <c r="I1056" s="213"/>
      <c r="J1056" s="208"/>
      <c r="K1056" s="208"/>
      <c r="L1056" s="214"/>
      <c r="M1056" s="215"/>
      <c r="N1056" s="216"/>
      <c r="O1056" s="216"/>
      <c r="P1056" s="216"/>
      <c r="Q1056" s="216"/>
      <c r="R1056" s="216"/>
      <c r="S1056" s="216"/>
      <c r="T1056" s="217"/>
      <c r="AT1056" s="218" t="s">
        <v>260</v>
      </c>
      <c r="AU1056" s="218" t="s">
        <v>94</v>
      </c>
      <c r="AV1056" s="11" t="s">
        <v>94</v>
      </c>
      <c r="AW1056" s="11" t="s">
        <v>35</v>
      </c>
      <c r="AX1056" s="11" t="s">
        <v>71</v>
      </c>
      <c r="AY1056" s="218" t="s">
        <v>250</v>
      </c>
    </row>
    <row r="1057" spans="2:65" s="12" customFormat="1">
      <c r="B1057" s="219"/>
      <c r="C1057" s="220"/>
      <c r="D1057" s="221" t="s">
        <v>260</v>
      </c>
      <c r="E1057" s="222" t="s">
        <v>136</v>
      </c>
      <c r="F1057" s="223" t="s">
        <v>263</v>
      </c>
      <c r="G1057" s="220"/>
      <c r="H1057" s="224">
        <v>436.21</v>
      </c>
      <c r="I1057" s="225"/>
      <c r="J1057" s="220"/>
      <c r="K1057" s="220"/>
      <c r="L1057" s="226"/>
      <c r="M1057" s="227"/>
      <c r="N1057" s="228"/>
      <c r="O1057" s="228"/>
      <c r="P1057" s="228"/>
      <c r="Q1057" s="228"/>
      <c r="R1057" s="228"/>
      <c r="S1057" s="228"/>
      <c r="T1057" s="229"/>
      <c r="AT1057" s="230" t="s">
        <v>260</v>
      </c>
      <c r="AU1057" s="230" t="s">
        <v>94</v>
      </c>
      <c r="AV1057" s="12" t="s">
        <v>251</v>
      </c>
      <c r="AW1057" s="12" t="s">
        <v>35</v>
      </c>
      <c r="AX1057" s="12" t="s">
        <v>79</v>
      </c>
      <c r="AY1057" s="230" t="s">
        <v>250</v>
      </c>
    </row>
    <row r="1058" spans="2:65" s="1" customFormat="1" ht="31.5" customHeight="1">
      <c r="B1058" s="41"/>
      <c r="C1058" s="195" t="s">
        <v>2345</v>
      </c>
      <c r="D1058" s="195" t="s">
        <v>253</v>
      </c>
      <c r="E1058" s="196" t="s">
        <v>2346</v>
      </c>
      <c r="F1058" s="197" t="s">
        <v>2347</v>
      </c>
      <c r="G1058" s="198" t="s">
        <v>271</v>
      </c>
      <c r="H1058" s="199">
        <v>436.21</v>
      </c>
      <c r="I1058" s="200"/>
      <c r="J1058" s="201">
        <f>ROUND(I1058*H1058,2)</f>
        <v>0</v>
      </c>
      <c r="K1058" s="197" t="s">
        <v>257</v>
      </c>
      <c r="L1058" s="61"/>
      <c r="M1058" s="202" t="s">
        <v>21</v>
      </c>
      <c r="N1058" s="203" t="s">
        <v>43</v>
      </c>
      <c r="O1058" s="42"/>
      <c r="P1058" s="204">
        <f>O1058*H1058</f>
        <v>0</v>
      </c>
      <c r="Q1058" s="204">
        <v>2.0000000000000002E-5</v>
      </c>
      <c r="R1058" s="204">
        <f>Q1058*H1058</f>
        <v>8.7241999999999997E-3</v>
      </c>
      <c r="S1058" s="204">
        <v>0</v>
      </c>
      <c r="T1058" s="205">
        <f>S1058*H1058</f>
        <v>0</v>
      </c>
      <c r="AR1058" s="24" t="s">
        <v>330</v>
      </c>
      <c r="AT1058" s="24" t="s">
        <v>253</v>
      </c>
      <c r="AU1058" s="24" t="s">
        <v>94</v>
      </c>
      <c r="AY1058" s="24" t="s">
        <v>250</v>
      </c>
      <c r="BE1058" s="206">
        <f>IF(N1058="základní",J1058,0)</f>
        <v>0</v>
      </c>
      <c r="BF1058" s="206">
        <f>IF(N1058="snížená",J1058,0)</f>
        <v>0</v>
      </c>
      <c r="BG1058" s="206">
        <f>IF(N1058="zákl. přenesená",J1058,0)</f>
        <v>0</v>
      </c>
      <c r="BH1058" s="206">
        <f>IF(N1058="sníž. přenesená",J1058,0)</f>
        <v>0</v>
      </c>
      <c r="BI1058" s="206">
        <f>IF(N1058="nulová",J1058,0)</f>
        <v>0</v>
      </c>
      <c r="BJ1058" s="24" t="s">
        <v>94</v>
      </c>
      <c r="BK1058" s="206">
        <f>ROUND(I1058*H1058,2)</f>
        <v>0</v>
      </c>
      <c r="BL1058" s="24" t="s">
        <v>330</v>
      </c>
      <c r="BM1058" s="24" t="s">
        <v>2348</v>
      </c>
    </row>
    <row r="1059" spans="2:65" s="11" customFormat="1">
      <c r="B1059" s="207"/>
      <c r="C1059" s="208"/>
      <c r="D1059" s="209" t="s">
        <v>260</v>
      </c>
      <c r="E1059" s="210" t="s">
        <v>21</v>
      </c>
      <c r="F1059" s="211" t="s">
        <v>136</v>
      </c>
      <c r="G1059" s="208"/>
      <c r="H1059" s="212">
        <v>436.21</v>
      </c>
      <c r="I1059" s="213"/>
      <c r="J1059" s="208"/>
      <c r="K1059" s="208"/>
      <c r="L1059" s="214"/>
      <c r="M1059" s="215"/>
      <c r="N1059" s="216"/>
      <c r="O1059" s="216"/>
      <c r="P1059" s="216"/>
      <c r="Q1059" s="216"/>
      <c r="R1059" s="216"/>
      <c r="S1059" s="216"/>
      <c r="T1059" s="217"/>
      <c r="AT1059" s="218" t="s">
        <v>260</v>
      </c>
      <c r="AU1059" s="218" t="s">
        <v>94</v>
      </c>
      <c r="AV1059" s="11" t="s">
        <v>94</v>
      </c>
      <c r="AW1059" s="11" t="s">
        <v>35</v>
      </c>
      <c r="AX1059" s="11" t="s">
        <v>79</v>
      </c>
      <c r="AY1059" s="218" t="s">
        <v>250</v>
      </c>
    </row>
    <row r="1060" spans="2:65" s="10" customFormat="1" ht="37.35" customHeight="1">
      <c r="B1060" s="178"/>
      <c r="C1060" s="179"/>
      <c r="D1060" s="180" t="s">
        <v>70</v>
      </c>
      <c r="E1060" s="181" t="s">
        <v>304</v>
      </c>
      <c r="F1060" s="181" t="s">
        <v>2349</v>
      </c>
      <c r="G1060" s="179"/>
      <c r="H1060" s="179"/>
      <c r="I1060" s="182"/>
      <c r="J1060" s="183">
        <f>BK1060</f>
        <v>0</v>
      </c>
      <c r="K1060" s="179"/>
      <c r="L1060" s="184"/>
      <c r="M1060" s="185"/>
      <c r="N1060" s="186"/>
      <c r="O1060" s="186"/>
      <c r="P1060" s="187">
        <f>P1061</f>
        <v>0</v>
      </c>
      <c r="Q1060" s="186"/>
      <c r="R1060" s="187">
        <f>R1061</f>
        <v>0</v>
      </c>
      <c r="S1060" s="186"/>
      <c r="T1060" s="188">
        <f>T1061</f>
        <v>0</v>
      </c>
      <c r="AR1060" s="189" t="s">
        <v>251</v>
      </c>
      <c r="AT1060" s="190" t="s">
        <v>70</v>
      </c>
      <c r="AU1060" s="190" t="s">
        <v>71</v>
      </c>
      <c r="AY1060" s="189" t="s">
        <v>250</v>
      </c>
      <c r="BK1060" s="191">
        <f>BK1061</f>
        <v>0</v>
      </c>
    </row>
    <row r="1061" spans="2:65" s="10" customFormat="1" ht="19.899999999999999" customHeight="1">
      <c r="B1061" s="178"/>
      <c r="C1061" s="179"/>
      <c r="D1061" s="192" t="s">
        <v>70</v>
      </c>
      <c r="E1061" s="193" t="s">
        <v>2350</v>
      </c>
      <c r="F1061" s="193" t="s">
        <v>2351</v>
      </c>
      <c r="G1061" s="179"/>
      <c r="H1061" s="179"/>
      <c r="I1061" s="182"/>
      <c r="J1061" s="194">
        <f>BK1061</f>
        <v>0</v>
      </c>
      <c r="K1061" s="179"/>
      <c r="L1061" s="184"/>
      <c r="M1061" s="185"/>
      <c r="N1061" s="186"/>
      <c r="O1061" s="186"/>
      <c r="P1061" s="187">
        <f>SUM(P1062:P1063)</f>
        <v>0</v>
      </c>
      <c r="Q1061" s="186"/>
      <c r="R1061" s="187">
        <f>SUM(R1062:R1063)</f>
        <v>0</v>
      </c>
      <c r="S1061" s="186"/>
      <c r="T1061" s="188">
        <f>SUM(T1062:T1063)</f>
        <v>0</v>
      </c>
      <c r="AR1061" s="189" t="s">
        <v>251</v>
      </c>
      <c r="AT1061" s="190" t="s">
        <v>70</v>
      </c>
      <c r="AU1061" s="190" t="s">
        <v>79</v>
      </c>
      <c r="AY1061" s="189" t="s">
        <v>250</v>
      </c>
      <c r="BK1061" s="191">
        <f>SUM(BK1062:BK1063)</f>
        <v>0</v>
      </c>
    </row>
    <row r="1062" spans="2:65" s="1" customFormat="1" ht="31.5" customHeight="1">
      <c r="B1062" s="41"/>
      <c r="C1062" s="234" t="s">
        <v>2352</v>
      </c>
      <c r="D1062" s="234" t="s">
        <v>304</v>
      </c>
      <c r="E1062" s="235" t="s">
        <v>2353</v>
      </c>
      <c r="F1062" s="236" t="s">
        <v>2354</v>
      </c>
      <c r="G1062" s="237" t="s">
        <v>2355</v>
      </c>
      <c r="H1062" s="238">
        <v>1456.4</v>
      </c>
      <c r="I1062" s="239"/>
      <c r="J1062" s="240">
        <f>ROUND(I1062*H1062,2)</f>
        <v>0</v>
      </c>
      <c r="K1062" s="236" t="s">
        <v>21</v>
      </c>
      <c r="L1062" s="241"/>
      <c r="M1062" s="242" t="s">
        <v>21</v>
      </c>
      <c r="N1062" s="243" t="s">
        <v>43</v>
      </c>
      <c r="O1062" s="42"/>
      <c r="P1062" s="204">
        <f>O1062*H1062</f>
        <v>0</v>
      </c>
      <c r="Q1062" s="204">
        <v>0</v>
      </c>
      <c r="R1062" s="204">
        <f>Q1062*H1062</f>
        <v>0</v>
      </c>
      <c r="S1062" s="204">
        <v>0</v>
      </c>
      <c r="T1062" s="205">
        <f>S1062*H1062</f>
        <v>0</v>
      </c>
      <c r="AR1062" s="24" t="s">
        <v>1420</v>
      </c>
      <c r="AT1062" s="24" t="s">
        <v>304</v>
      </c>
      <c r="AU1062" s="24" t="s">
        <v>94</v>
      </c>
      <c r="AY1062" s="24" t="s">
        <v>250</v>
      </c>
      <c r="BE1062" s="206">
        <f>IF(N1062="základní",J1062,0)</f>
        <v>0</v>
      </c>
      <c r="BF1062" s="206">
        <f>IF(N1062="snížená",J1062,0)</f>
        <v>0</v>
      </c>
      <c r="BG1062" s="206">
        <f>IF(N1062="zákl. přenesená",J1062,0)</f>
        <v>0</v>
      </c>
      <c r="BH1062" s="206">
        <f>IF(N1062="sníž. přenesená",J1062,0)</f>
        <v>0</v>
      </c>
      <c r="BI1062" s="206">
        <f>IF(N1062="nulová",J1062,0)</f>
        <v>0</v>
      </c>
      <c r="BJ1062" s="24" t="s">
        <v>94</v>
      </c>
      <c r="BK1062" s="206">
        <f>ROUND(I1062*H1062,2)</f>
        <v>0</v>
      </c>
      <c r="BL1062" s="24" t="s">
        <v>571</v>
      </c>
      <c r="BM1062" s="24" t="s">
        <v>2356</v>
      </c>
    </row>
    <row r="1063" spans="2:65" s="1" customFormat="1" ht="31.5" customHeight="1">
      <c r="B1063" s="41"/>
      <c r="C1063" s="234" t="s">
        <v>2357</v>
      </c>
      <c r="D1063" s="234" t="s">
        <v>304</v>
      </c>
      <c r="E1063" s="235" t="s">
        <v>2358</v>
      </c>
      <c r="F1063" s="236" t="s">
        <v>2359</v>
      </c>
      <c r="G1063" s="237" t="s">
        <v>2355</v>
      </c>
      <c r="H1063" s="238">
        <v>7283.1</v>
      </c>
      <c r="I1063" s="239"/>
      <c r="J1063" s="240">
        <f>ROUND(I1063*H1063,2)</f>
        <v>0</v>
      </c>
      <c r="K1063" s="236" t="s">
        <v>21</v>
      </c>
      <c r="L1063" s="241"/>
      <c r="M1063" s="242" t="s">
        <v>21</v>
      </c>
      <c r="N1063" s="243" t="s">
        <v>43</v>
      </c>
      <c r="O1063" s="42"/>
      <c r="P1063" s="204">
        <f>O1063*H1063</f>
        <v>0</v>
      </c>
      <c r="Q1063" s="204">
        <v>0</v>
      </c>
      <c r="R1063" s="204">
        <f>Q1063*H1063</f>
        <v>0</v>
      </c>
      <c r="S1063" s="204">
        <v>0</v>
      </c>
      <c r="T1063" s="205">
        <f>S1063*H1063</f>
        <v>0</v>
      </c>
      <c r="AR1063" s="24" t="s">
        <v>1420</v>
      </c>
      <c r="AT1063" s="24" t="s">
        <v>304</v>
      </c>
      <c r="AU1063" s="24" t="s">
        <v>94</v>
      </c>
      <c r="AY1063" s="24" t="s">
        <v>250</v>
      </c>
      <c r="BE1063" s="206">
        <f>IF(N1063="základní",J1063,0)</f>
        <v>0</v>
      </c>
      <c r="BF1063" s="206">
        <f>IF(N1063="snížená",J1063,0)</f>
        <v>0</v>
      </c>
      <c r="BG1063" s="206">
        <f>IF(N1063="zákl. přenesená",J1063,0)</f>
        <v>0</v>
      </c>
      <c r="BH1063" s="206">
        <f>IF(N1063="sníž. přenesená",J1063,0)</f>
        <v>0</v>
      </c>
      <c r="BI1063" s="206">
        <f>IF(N1063="nulová",J1063,0)</f>
        <v>0</v>
      </c>
      <c r="BJ1063" s="24" t="s">
        <v>94</v>
      </c>
      <c r="BK1063" s="206">
        <f>ROUND(I1063*H1063,2)</f>
        <v>0</v>
      </c>
      <c r="BL1063" s="24" t="s">
        <v>571</v>
      </c>
      <c r="BM1063" s="24" t="s">
        <v>2360</v>
      </c>
    </row>
    <row r="1064" spans="2:65" s="10" customFormat="1" ht="37.35" customHeight="1">
      <c r="B1064" s="178"/>
      <c r="C1064" s="179"/>
      <c r="D1064" s="180" t="s">
        <v>70</v>
      </c>
      <c r="E1064" s="181" t="s">
        <v>2361</v>
      </c>
      <c r="F1064" s="181" t="s">
        <v>2362</v>
      </c>
      <c r="G1064" s="179"/>
      <c r="H1064" s="179"/>
      <c r="I1064" s="182"/>
      <c r="J1064" s="183">
        <f>BK1064</f>
        <v>0</v>
      </c>
      <c r="K1064" s="179"/>
      <c r="L1064" s="184"/>
      <c r="M1064" s="185"/>
      <c r="N1064" s="186"/>
      <c r="O1064" s="186"/>
      <c r="P1064" s="187">
        <f>P1065</f>
        <v>0</v>
      </c>
      <c r="Q1064" s="186"/>
      <c r="R1064" s="187">
        <f>R1065</f>
        <v>0</v>
      </c>
      <c r="S1064" s="186"/>
      <c r="T1064" s="188">
        <f>T1065</f>
        <v>0</v>
      </c>
      <c r="AR1064" s="189" t="s">
        <v>277</v>
      </c>
      <c r="AT1064" s="190" t="s">
        <v>70</v>
      </c>
      <c r="AU1064" s="190" t="s">
        <v>71</v>
      </c>
      <c r="AY1064" s="189" t="s">
        <v>250</v>
      </c>
      <c r="BK1064" s="191">
        <f>BK1065</f>
        <v>0</v>
      </c>
    </row>
    <row r="1065" spans="2:65" s="10" customFormat="1" ht="19.899999999999999" customHeight="1">
      <c r="B1065" s="178"/>
      <c r="C1065" s="179"/>
      <c r="D1065" s="192" t="s">
        <v>70</v>
      </c>
      <c r="E1065" s="193" t="s">
        <v>2363</v>
      </c>
      <c r="F1065" s="193" t="s">
        <v>2364</v>
      </c>
      <c r="G1065" s="179"/>
      <c r="H1065" s="179"/>
      <c r="I1065" s="182"/>
      <c r="J1065" s="194">
        <f>BK1065</f>
        <v>0</v>
      </c>
      <c r="K1065" s="179"/>
      <c r="L1065" s="184"/>
      <c r="M1065" s="185"/>
      <c r="N1065" s="186"/>
      <c r="O1065" s="186"/>
      <c r="P1065" s="187">
        <f>P1066</f>
        <v>0</v>
      </c>
      <c r="Q1065" s="186"/>
      <c r="R1065" s="187">
        <f>R1066</f>
        <v>0</v>
      </c>
      <c r="S1065" s="186"/>
      <c r="T1065" s="188">
        <f>T1066</f>
        <v>0</v>
      </c>
      <c r="AR1065" s="189" t="s">
        <v>277</v>
      </c>
      <c r="AT1065" s="190" t="s">
        <v>70</v>
      </c>
      <c r="AU1065" s="190" t="s">
        <v>79</v>
      </c>
      <c r="AY1065" s="189" t="s">
        <v>250</v>
      </c>
      <c r="BK1065" s="191">
        <f>BK1066</f>
        <v>0</v>
      </c>
    </row>
    <row r="1066" spans="2:65" s="1" customFormat="1" ht="57" customHeight="1">
      <c r="B1066" s="41"/>
      <c r="C1066" s="195" t="s">
        <v>2365</v>
      </c>
      <c r="D1066" s="195" t="s">
        <v>253</v>
      </c>
      <c r="E1066" s="196" t="s">
        <v>2366</v>
      </c>
      <c r="F1066" s="197" t="s">
        <v>2367</v>
      </c>
      <c r="G1066" s="198" t="s">
        <v>654</v>
      </c>
      <c r="H1066" s="199">
        <v>1</v>
      </c>
      <c r="I1066" s="200"/>
      <c r="J1066" s="201">
        <f>ROUND(I1066*H1066,2)</f>
        <v>0</v>
      </c>
      <c r="K1066" s="197" t="s">
        <v>21</v>
      </c>
      <c r="L1066" s="61"/>
      <c r="M1066" s="202" t="s">
        <v>21</v>
      </c>
      <c r="N1066" s="273" t="s">
        <v>43</v>
      </c>
      <c r="O1066" s="274"/>
      <c r="P1066" s="275">
        <f>O1066*H1066</f>
        <v>0</v>
      </c>
      <c r="Q1066" s="275">
        <v>0</v>
      </c>
      <c r="R1066" s="275">
        <f>Q1066*H1066</f>
        <v>0</v>
      </c>
      <c r="S1066" s="275">
        <v>0</v>
      </c>
      <c r="T1066" s="276">
        <f>S1066*H1066</f>
        <v>0</v>
      </c>
      <c r="AR1066" s="24" t="s">
        <v>2368</v>
      </c>
      <c r="AT1066" s="24" t="s">
        <v>253</v>
      </c>
      <c r="AU1066" s="24" t="s">
        <v>94</v>
      </c>
      <c r="AY1066" s="24" t="s">
        <v>250</v>
      </c>
      <c r="BE1066" s="206">
        <f>IF(N1066="základní",J1066,0)</f>
        <v>0</v>
      </c>
      <c r="BF1066" s="206">
        <f>IF(N1066="snížená",J1066,0)</f>
        <v>0</v>
      </c>
      <c r="BG1066" s="206">
        <f>IF(N1066="zákl. přenesená",J1066,0)</f>
        <v>0</v>
      </c>
      <c r="BH1066" s="206">
        <f>IF(N1066="sníž. přenesená",J1066,0)</f>
        <v>0</v>
      </c>
      <c r="BI1066" s="206">
        <f>IF(N1066="nulová",J1066,0)</f>
        <v>0</v>
      </c>
      <c r="BJ1066" s="24" t="s">
        <v>94</v>
      </c>
      <c r="BK1066" s="206">
        <f>ROUND(I1066*H1066,2)</f>
        <v>0</v>
      </c>
      <c r="BL1066" s="24" t="s">
        <v>2368</v>
      </c>
      <c r="BM1066" s="24" t="s">
        <v>2369</v>
      </c>
    </row>
    <row r="1067" spans="2:65" s="1" customFormat="1" ht="6.95" customHeight="1">
      <c r="B1067" s="56"/>
      <c r="C1067" s="57"/>
      <c r="D1067" s="57"/>
      <c r="E1067" s="57"/>
      <c r="F1067" s="57"/>
      <c r="G1067" s="57"/>
      <c r="H1067" s="57"/>
      <c r="I1067" s="141"/>
      <c r="J1067" s="57"/>
      <c r="K1067" s="57"/>
      <c r="L1067" s="61"/>
    </row>
  </sheetData>
  <sheetProtection password="CC35" sheet="1" objects="1" scenarios="1" formatCells="0" formatColumns="0" formatRows="0" sort="0" autoFilter="0"/>
  <autoFilter ref="C112:K1066"/>
  <mergeCells count="9">
    <mergeCell ref="E103:H103"/>
    <mergeCell ref="E105:H10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11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9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87</v>
      </c>
      <c r="G1" s="396" t="s">
        <v>88</v>
      </c>
      <c r="H1" s="396"/>
      <c r="I1" s="115"/>
      <c r="J1" s="114" t="s">
        <v>89</v>
      </c>
      <c r="K1" s="113" t="s">
        <v>90</v>
      </c>
      <c r="L1" s="114" t="s">
        <v>91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4" t="s">
        <v>83</v>
      </c>
      <c r="AZ2" s="116" t="s">
        <v>92</v>
      </c>
      <c r="BA2" s="116" t="s">
        <v>21</v>
      </c>
      <c r="BB2" s="116" t="s">
        <v>21</v>
      </c>
      <c r="BC2" s="116" t="s">
        <v>2370</v>
      </c>
      <c r="BD2" s="116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79</v>
      </c>
      <c r="AZ3" s="116" t="s">
        <v>95</v>
      </c>
      <c r="BA3" s="116" t="s">
        <v>21</v>
      </c>
      <c r="BB3" s="116" t="s">
        <v>21</v>
      </c>
      <c r="BC3" s="116" t="s">
        <v>2371</v>
      </c>
      <c r="BD3" s="116" t="s">
        <v>94</v>
      </c>
    </row>
    <row r="4" spans="1:70" ht="36.950000000000003" customHeight="1">
      <c r="B4" s="28"/>
      <c r="C4" s="29"/>
      <c r="D4" s="30" t="s">
        <v>97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  <c r="AZ4" s="116" t="s">
        <v>98</v>
      </c>
      <c r="BA4" s="116" t="s">
        <v>21</v>
      </c>
      <c r="BB4" s="116" t="s">
        <v>21</v>
      </c>
      <c r="BC4" s="116" t="s">
        <v>2372</v>
      </c>
      <c r="BD4" s="116" t="s">
        <v>94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  <c r="AZ5" s="116" t="s">
        <v>100</v>
      </c>
      <c r="BA5" s="116" t="s">
        <v>21</v>
      </c>
      <c r="BB5" s="116" t="s">
        <v>21</v>
      </c>
      <c r="BC5" s="116" t="s">
        <v>2373</v>
      </c>
      <c r="BD5" s="116" t="s">
        <v>94</v>
      </c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  <c r="AZ6" s="116" t="s">
        <v>102</v>
      </c>
      <c r="BA6" s="116" t="s">
        <v>21</v>
      </c>
      <c r="BB6" s="116" t="s">
        <v>21</v>
      </c>
      <c r="BC6" s="116" t="s">
        <v>2374</v>
      </c>
      <c r="BD6" s="116" t="s">
        <v>94</v>
      </c>
    </row>
    <row r="7" spans="1:70" ht="22.5" customHeight="1">
      <c r="B7" s="28"/>
      <c r="C7" s="29"/>
      <c r="D7" s="29"/>
      <c r="E7" s="397" t="str">
        <f>'Rekapitulace stavby'!K6</f>
        <v>Zelená 1084/15,Praha6-Dejvice</v>
      </c>
      <c r="F7" s="398"/>
      <c r="G7" s="398"/>
      <c r="H7" s="398"/>
      <c r="I7" s="118"/>
      <c r="J7" s="29"/>
      <c r="K7" s="31"/>
      <c r="AZ7" s="116" t="s">
        <v>104</v>
      </c>
      <c r="BA7" s="116" t="s">
        <v>21</v>
      </c>
      <c r="BB7" s="116" t="s">
        <v>21</v>
      </c>
      <c r="BC7" s="116" t="s">
        <v>2375</v>
      </c>
      <c r="BD7" s="116" t="s">
        <v>94</v>
      </c>
    </row>
    <row r="8" spans="1:70" s="1" customFormat="1" ht="15">
      <c r="B8" s="41"/>
      <c r="C8" s="42"/>
      <c r="D8" s="37" t="s">
        <v>106</v>
      </c>
      <c r="E8" s="42"/>
      <c r="F8" s="42"/>
      <c r="G8" s="42"/>
      <c r="H8" s="42"/>
      <c r="I8" s="119"/>
      <c r="J8" s="42"/>
      <c r="K8" s="45"/>
      <c r="AZ8" s="116" t="s">
        <v>2376</v>
      </c>
      <c r="BA8" s="116" t="s">
        <v>21</v>
      </c>
      <c r="BB8" s="116" t="s">
        <v>21</v>
      </c>
      <c r="BC8" s="116" t="s">
        <v>2377</v>
      </c>
      <c r="BD8" s="116" t="s">
        <v>94</v>
      </c>
    </row>
    <row r="9" spans="1:70" s="1" customFormat="1" ht="36.950000000000003" customHeight="1">
      <c r="B9" s="41"/>
      <c r="C9" s="42"/>
      <c r="D9" s="42"/>
      <c r="E9" s="399" t="s">
        <v>2378</v>
      </c>
      <c r="F9" s="400"/>
      <c r="G9" s="400"/>
      <c r="H9" s="400"/>
      <c r="I9" s="119"/>
      <c r="J9" s="42"/>
      <c r="K9" s="45"/>
      <c r="AZ9" s="116" t="s">
        <v>2379</v>
      </c>
      <c r="BA9" s="116" t="s">
        <v>21</v>
      </c>
      <c r="BB9" s="116" t="s">
        <v>21</v>
      </c>
      <c r="BC9" s="116" t="s">
        <v>2380</v>
      </c>
      <c r="BD9" s="116" t="s">
        <v>94</v>
      </c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  <c r="AZ10" s="116" t="s">
        <v>2381</v>
      </c>
      <c r="BA10" s="116" t="s">
        <v>21</v>
      </c>
      <c r="BB10" s="116" t="s">
        <v>21</v>
      </c>
      <c r="BC10" s="116" t="s">
        <v>2382</v>
      </c>
      <c r="BD10" s="116" t="s">
        <v>94</v>
      </c>
    </row>
    <row r="11" spans="1:70" s="1" customFormat="1" ht="14.45" customHeight="1">
      <c r="B11" s="41"/>
      <c r="C11" s="42"/>
      <c r="D11" s="37" t="s">
        <v>20</v>
      </c>
      <c r="E11" s="42"/>
      <c r="F11" s="35" t="s">
        <v>21</v>
      </c>
      <c r="G11" s="42"/>
      <c r="H11" s="42"/>
      <c r="I11" s="120" t="s">
        <v>22</v>
      </c>
      <c r="J11" s="35" t="s">
        <v>21</v>
      </c>
      <c r="K11" s="45"/>
      <c r="AZ11" s="116" t="s">
        <v>114</v>
      </c>
      <c r="BA11" s="116" t="s">
        <v>21</v>
      </c>
      <c r="BB11" s="116" t="s">
        <v>21</v>
      </c>
      <c r="BC11" s="116" t="s">
        <v>2383</v>
      </c>
      <c r="BD11" s="116" t="s">
        <v>94</v>
      </c>
    </row>
    <row r="12" spans="1:70" s="1" customFormat="1" ht="14.45" customHeight="1">
      <c r="B12" s="41"/>
      <c r="C12" s="42"/>
      <c r="D12" s="37" t="s">
        <v>23</v>
      </c>
      <c r="E12" s="42"/>
      <c r="F12" s="35" t="s">
        <v>24</v>
      </c>
      <c r="G12" s="42"/>
      <c r="H12" s="42"/>
      <c r="I12" s="120" t="s">
        <v>25</v>
      </c>
      <c r="J12" s="121" t="str">
        <f>'Rekapitulace stavby'!AN8</f>
        <v>23. 7. 2017</v>
      </c>
      <c r="K12" s="45"/>
      <c r="AZ12" s="116" t="s">
        <v>118</v>
      </c>
      <c r="BA12" s="116" t="s">
        <v>21</v>
      </c>
      <c r="BB12" s="116" t="s">
        <v>21</v>
      </c>
      <c r="BC12" s="116" t="s">
        <v>2384</v>
      </c>
      <c r="BD12" s="116" t="s">
        <v>94</v>
      </c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  <c r="AZ13" s="116" t="s">
        <v>2385</v>
      </c>
      <c r="BA13" s="116" t="s">
        <v>21</v>
      </c>
      <c r="BB13" s="116" t="s">
        <v>21</v>
      </c>
      <c r="BC13" s="116" t="s">
        <v>2386</v>
      </c>
      <c r="BD13" s="116" t="s">
        <v>94</v>
      </c>
    </row>
    <row r="14" spans="1:70" s="1" customFormat="1" ht="14.45" customHeight="1">
      <c r="B14" s="41"/>
      <c r="C14" s="42"/>
      <c r="D14" s="37" t="s">
        <v>27</v>
      </c>
      <c r="E14" s="42"/>
      <c r="F14" s="42"/>
      <c r="G14" s="42"/>
      <c r="H14" s="42"/>
      <c r="I14" s="120" t="s">
        <v>28</v>
      </c>
      <c r="J14" s="35" t="s">
        <v>21</v>
      </c>
      <c r="K14" s="45"/>
      <c r="AZ14" s="116" t="s">
        <v>120</v>
      </c>
      <c r="BA14" s="116" t="s">
        <v>21</v>
      </c>
      <c r="BB14" s="116" t="s">
        <v>21</v>
      </c>
      <c r="BC14" s="116" t="s">
        <v>2387</v>
      </c>
      <c r="BD14" s="116" t="s">
        <v>94</v>
      </c>
    </row>
    <row r="15" spans="1:70" s="1" customFormat="1" ht="18" customHeight="1">
      <c r="B15" s="41"/>
      <c r="C15" s="42"/>
      <c r="D15" s="42"/>
      <c r="E15" s="35" t="s">
        <v>29</v>
      </c>
      <c r="F15" s="42"/>
      <c r="G15" s="42"/>
      <c r="H15" s="42"/>
      <c r="I15" s="120" t="s">
        <v>30</v>
      </c>
      <c r="J15" s="35" t="s">
        <v>21</v>
      </c>
      <c r="K15" s="45"/>
      <c r="AZ15" s="116" t="s">
        <v>122</v>
      </c>
      <c r="BA15" s="116" t="s">
        <v>21</v>
      </c>
      <c r="BB15" s="116" t="s">
        <v>21</v>
      </c>
      <c r="BC15" s="116" t="s">
        <v>2388</v>
      </c>
      <c r="BD15" s="116" t="s">
        <v>94</v>
      </c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  <c r="AZ16" s="116" t="s">
        <v>124</v>
      </c>
      <c r="BA16" s="116" t="s">
        <v>21</v>
      </c>
      <c r="BB16" s="116" t="s">
        <v>21</v>
      </c>
      <c r="BC16" s="116" t="s">
        <v>2389</v>
      </c>
      <c r="BD16" s="116" t="s">
        <v>94</v>
      </c>
    </row>
    <row r="17" spans="2:56" s="1" customFormat="1" ht="14.45" customHeight="1">
      <c r="B17" s="41"/>
      <c r="C17" s="42"/>
      <c r="D17" s="37" t="s">
        <v>31</v>
      </c>
      <c r="E17" s="42"/>
      <c r="F17" s="42"/>
      <c r="G17" s="42"/>
      <c r="H17" s="42"/>
      <c r="I17" s="120" t="s">
        <v>28</v>
      </c>
      <c r="J17" s="35" t="str">
        <f>IF('Rekapitulace stavby'!AN13="Vyplň údaj","",IF('Rekapitulace stavby'!AN13="","",'Rekapitulace stavby'!AN13))</f>
        <v/>
      </c>
      <c r="K17" s="45"/>
      <c r="AZ17" s="116" t="s">
        <v>126</v>
      </c>
      <c r="BA17" s="116" t="s">
        <v>21</v>
      </c>
      <c r="BB17" s="116" t="s">
        <v>21</v>
      </c>
      <c r="BC17" s="116" t="s">
        <v>2390</v>
      </c>
      <c r="BD17" s="116" t="s">
        <v>94</v>
      </c>
    </row>
    <row r="18" spans="2:56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30</v>
      </c>
      <c r="J18" s="35" t="str">
        <f>IF('Rekapitulace stavby'!AN14="Vyplň údaj","",IF('Rekapitulace stavby'!AN14="","",'Rekapitulace stavby'!AN14))</f>
        <v/>
      </c>
      <c r="K18" s="45"/>
      <c r="AZ18" s="116" t="s">
        <v>128</v>
      </c>
      <c r="BA18" s="116" t="s">
        <v>21</v>
      </c>
      <c r="BB18" s="116" t="s">
        <v>21</v>
      </c>
      <c r="BC18" s="116" t="s">
        <v>2391</v>
      </c>
      <c r="BD18" s="116" t="s">
        <v>94</v>
      </c>
    </row>
    <row r="19" spans="2:56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  <c r="AZ19" s="116" t="s">
        <v>2392</v>
      </c>
      <c r="BA19" s="116" t="s">
        <v>21</v>
      </c>
      <c r="BB19" s="116" t="s">
        <v>21</v>
      </c>
      <c r="BC19" s="116" t="s">
        <v>2393</v>
      </c>
      <c r="BD19" s="116" t="s">
        <v>94</v>
      </c>
    </row>
    <row r="20" spans="2:56" s="1" customFormat="1" ht="14.45" customHeight="1">
      <c r="B20" s="41"/>
      <c r="C20" s="42"/>
      <c r="D20" s="37" t="s">
        <v>33</v>
      </c>
      <c r="E20" s="42"/>
      <c r="F20" s="42"/>
      <c r="G20" s="42"/>
      <c r="H20" s="42"/>
      <c r="I20" s="120" t="s">
        <v>28</v>
      </c>
      <c r="J20" s="35" t="s">
        <v>21</v>
      </c>
      <c r="K20" s="45"/>
      <c r="AZ20" s="116" t="s">
        <v>130</v>
      </c>
      <c r="BA20" s="116" t="s">
        <v>21</v>
      </c>
      <c r="BB20" s="116" t="s">
        <v>21</v>
      </c>
      <c r="BC20" s="116" t="s">
        <v>2394</v>
      </c>
      <c r="BD20" s="116" t="s">
        <v>94</v>
      </c>
    </row>
    <row r="21" spans="2:56" s="1" customFormat="1" ht="18" customHeight="1">
      <c r="B21" s="41"/>
      <c r="C21" s="42"/>
      <c r="D21" s="42"/>
      <c r="E21" s="35" t="s">
        <v>34</v>
      </c>
      <c r="F21" s="42"/>
      <c r="G21" s="42"/>
      <c r="H21" s="42"/>
      <c r="I21" s="120" t="s">
        <v>30</v>
      </c>
      <c r="J21" s="35" t="s">
        <v>21</v>
      </c>
      <c r="K21" s="45"/>
      <c r="AZ21" s="116" t="s">
        <v>132</v>
      </c>
      <c r="BA21" s="116" t="s">
        <v>21</v>
      </c>
      <c r="BB21" s="116" t="s">
        <v>21</v>
      </c>
      <c r="BC21" s="116" t="s">
        <v>2395</v>
      </c>
      <c r="BD21" s="116" t="s">
        <v>94</v>
      </c>
    </row>
    <row r="22" spans="2:56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  <c r="AZ22" s="116" t="s">
        <v>134</v>
      </c>
      <c r="BA22" s="116" t="s">
        <v>21</v>
      </c>
      <c r="BB22" s="116" t="s">
        <v>21</v>
      </c>
      <c r="BC22" s="116" t="s">
        <v>2396</v>
      </c>
      <c r="BD22" s="116" t="s">
        <v>94</v>
      </c>
    </row>
    <row r="23" spans="2:56" s="1" customFormat="1" ht="14.45" customHeight="1">
      <c r="B23" s="41"/>
      <c r="C23" s="42"/>
      <c r="D23" s="37" t="s">
        <v>36</v>
      </c>
      <c r="E23" s="42"/>
      <c r="F23" s="42"/>
      <c r="G23" s="42"/>
      <c r="H23" s="42"/>
      <c r="I23" s="119"/>
      <c r="J23" s="42"/>
      <c r="K23" s="45"/>
      <c r="AZ23" s="116" t="s">
        <v>136</v>
      </c>
      <c r="BA23" s="116" t="s">
        <v>21</v>
      </c>
      <c r="BB23" s="116" t="s">
        <v>21</v>
      </c>
      <c r="BC23" s="116" t="s">
        <v>2397</v>
      </c>
      <c r="BD23" s="116" t="s">
        <v>94</v>
      </c>
    </row>
    <row r="24" spans="2:56" s="6" customFormat="1" ht="22.5" customHeight="1">
      <c r="B24" s="122"/>
      <c r="C24" s="123"/>
      <c r="D24" s="123"/>
      <c r="E24" s="362" t="s">
        <v>21</v>
      </c>
      <c r="F24" s="362"/>
      <c r="G24" s="362"/>
      <c r="H24" s="362"/>
      <c r="I24" s="124"/>
      <c r="J24" s="123"/>
      <c r="K24" s="125"/>
      <c r="AZ24" s="126" t="s">
        <v>138</v>
      </c>
      <c r="BA24" s="126" t="s">
        <v>21</v>
      </c>
      <c r="BB24" s="126" t="s">
        <v>21</v>
      </c>
      <c r="BC24" s="126" t="s">
        <v>2398</v>
      </c>
      <c r="BD24" s="126" t="s">
        <v>94</v>
      </c>
    </row>
    <row r="25" spans="2:56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  <c r="AZ25" s="116" t="s">
        <v>140</v>
      </c>
      <c r="BA25" s="116" t="s">
        <v>21</v>
      </c>
      <c r="BB25" s="116" t="s">
        <v>21</v>
      </c>
      <c r="BC25" s="116" t="s">
        <v>2399</v>
      </c>
      <c r="BD25" s="116" t="s">
        <v>94</v>
      </c>
    </row>
    <row r="26" spans="2:56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  <c r="AZ26" s="116" t="s">
        <v>142</v>
      </c>
      <c r="BA26" s="116" t="s">
        <v>21</v>
      </c>
      <c r="BB26" s="116" t="s">
        <v>21</v>
      </c>
      <c r="BC26" s="116" t="s">
        <v>2400</v>
      </c>
      <c r="BD26" s="116" t="s">
        <v>94</v>
      </c>
    </row>
    <row r="27" spans="2:56" s="1" customFormat="1" ht="25.35" customHeight="1">
      <c r="B27" s="41"/>
      <c r="C27" s="42"/>
      <c r="D27" s="129" t="s">
        <v>37</v>
      </c>
      <c r="E27" s="42"/>
      <c r="F27" s="42"/>
      <c r="G27" s="42"/>
      <c r="H27" s="42"/>
      <c r="I27" s="119"/>
      <c r="J27" s="130">
        <f>ROUND(J113,2)</f>
        <v>0</v>
      </c>
      <c r="K27" s="45"/>
      <c r="AZ27" s="116" t="s">
        <v>144</v>
      </c>
      <c r="BA27" s="116" t="s">
        <v>21</v>
      </c>
      <c r="BB27" s="116" t="s">
        <v>21</v>
      </c>
      <c r="BC27" s="116" t="s">
        <v>2401</v>
      </c>
      <c r="BD27" s="116" t="s">
        <v>94</v>
      </c>
    </row>
    <row r="28" spans="2:56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  <c r="AZ28" s="116" t="s">
        <v>145</v>
      </c>
      <c r="BA28" s="116" t="s">
        <v>21</v>
      </c>
      <c r="BB28" s="116" t="s">
        <v>21</v>
      </c>
      <c r="BC28" s="116" t="s">
        <v>2402</v>
      </c>
      <c r="BD28" s="116" t="s">
        <v>94</v>
      </c>
    </row>
    <row r="29" spans="2:56" s="1" customFormat="1" ht="14.45" customHeight="1">
      <c r="B29" s="41"/>
      <c r="C29" s="42"/>
      <c r="D29" s="42"/>
      <c r="E29" s="42"/>
      <c r="F29" s="46" t="s">
        <v>39</v>
      </c>
      <c r="G29" s="42"/>
      <c r="H29" s="42"/>
      <c r="I29" s="131" t="s">
        <v>38</v>
      </c>
      <c r="J29" s="46" t="s">
        <v>40</v>
      </c>
      <c r="K29" s="45"/>
      <c r="AZ29" s="116" t="s">
        <v>147</v>
      </c>
      <c r="BA29" s="116" t="s">
        <v>21</v>
      </c>
      <c r="BB29" s="116" t="s">
        <v>21</v>
      </c>
      <c r="BC29" s="116" t="s">
        <v>2403</v>
      </c>
      <c r="BD29" s="116" t="s">
        <v>94</v>
      </c>
    </row>
    <row r="30" spans="2:56" s="1" customFormat="1" ht="14.45" customHeight="1">
      <c r="B30" s="41"/>
      <c r="C30" s="42"/>
      <c r="D30" s="49" t="s">
        <v>41</v>
      </c>
      <c r="E30" s="49" t="s">
        <v>42</v>
      </c>
      <c r="F30" s="132">
        <f>ROUND(SUM(BE113:BE1118), 2)</f>
        <v>0</v>
      </c>
      <c r="G30" s="42"/>
      <c r="H30" s="42"/>
      <c r="I30" s="133">
        <v>0.21</v>
      </c>
      <c r="J30" s="132">
        <f>ROUND(ROUND((SUM(BE113:BE1118)), 2)*I30, 2)</f>
        <v>0</v>
      </c>
      <c r="K30" s="45"/>
      <c r="AZ30" s="116" t="s">
        <v>149</v>
      </c>
      <c r="BA30" s="116" t="s">
        <v>21</v>
      </c>
      <c r="BB30" s="116" t="s">
        <v>21</v>
      </c>
      <c r="BC30" s="116" t="s">
        <v>2404</v>
      </c>
      <c r="BD30" s="116" t="s">
        <v>94</v>
      </c>
    </row>
    <row r="31" spans="2:56" s="1" customFormat="1" ht="14.45" customHeight="1">
      <c r="B31" s="41"/>
      <c r="C31" s="42"/>
      <c r="D31" s="42"/>
      <c r="E31" s="49" t="s">
        <v>43</v>
      </c>
      <c r="F31" s="132">
        <f>ROUND(SUM(BF113:BF1118), 2)</f>
        <v>0</v>
      </c>
      <c r="G31" s="42"/>
      <c r="H31" s="42"/>
      <c r="I31" s="133">
        <v>0.15</v>
      </c>
      <c r="J31" s="132">
        <f>ROUND(ROUND((SUM(BF113:BF1118)), 2)*I31, 2)</f>
        <v>0</v>
      </c>
      <c r="K31" s="45"/>
      <c r="AZ31" s="116" t="s">
        <v>151</v>
      </c>
      <c r="BA31" s="116" t="s">
        <v>21</v>
      </c>
      <c r="BB31" s="116" t="s">
        <v>21</v>
      </c>
      <c r="BC31" s="116" t="s">
        <v>2405</v>
      </c>
      <c r="BD31" s="116" t="s">
        <v>94</v>
      </c>
    </row>
    <row r="32" spans="2:56" s="1" customFormat="1" ht="14.45" hidden="1" customHeight="1">
      <c r="B32" s="41"/>
      <c r="C32" s="42"/>
      <c r="D32" s="42"/>
      <c r="E32" s="49" t="s">
        <v>44</v>
      </c>
      <c r="F32" s="132">
        <f>ROUND(SUM(BG113:BG1118), 2)</f>
        <v>0</v>
      </c>
      <c r="G32" s="42"/>
      <c r="H32" s="42"/>
      <c r="I32" s="133">
        <v>0.21</v>
      </c>
      <c r="J32" s="132">
        <v>0</v>
      </c>
      <c r="K32" s="45"/>
      <c r="AZ32" s="116" t="s">
        <v>155</v>
      </c>
      <c r="BA32" s="116" t="s">
        <v>21</v>
      </c>
      <c r="BB32" s="116" t="s">
        <v>21</v>
      </c>
      <c r="BC32" s="116" t="s">
        <v>2395</v>
      </c>
      <c r="BD32" s="116" t="s">
        <v>94</v>
      </c>
    </row>
    <row r="33" spans="2:56" s="1" customFormat="1" ht="14.45" hidden="1" customHeight="1">
      <c r="B33" s="41"/>
      <c r="C33" s="42"/>
      <c r="D33" s="42"/>
      <c r="E33" s="49" t="s">
        <v>45</v>
      </c>
      <c r="F33" s="132">
        <f>ROUND(SUM(BH113:BH1118), 2)</f>
        <v>0</v>
      </c>
      <c r="G33" s="42"/>
      <c r="H33" s="42"/>
      <c r="I33" s="133">
        <v>0.15</v>
      </c>
      <c r="J33" s="132">
        <v>0</v>
      </c>
      <c r="K33" s="45"/>
      <c r="AZ33" s="116" t="s">
        <v>156</v>
      </c>
      <c r="BA33" s="116" t="s">
        <v>21</v>
      </c>
      <c r="BB33" s="116" t="s">
        <v>21</v>
      </c>
      <c r="BC33" s="116" t="s">
        <v>2406</v>
      </c>
      <c r="BD33" s="116" t="s">
        <v>94</v>
      </c>
    </row>
    <row r="34" spans="2:56" s="1" customFormat="1" ht="14.45" hidden="1" customHeight="1">
      <c r="B34" s="41"/>
      <c r="C34" s="42"/>
      <c r="D34" s="42"/>
      <c r="E34" s="49" t="s">
        <v>46</v>
      </c>
      <c r="F34" s="132">
        <f>ROUND(SUM(BI113:BI1118), 2)</f>
        <v>0</v>
      </c>
      <c r="G34" s="42"/>
      <c r="H34" s="42"/>
      <c r="I34" s="133">
        <v>0</v>
      </c>
      <c r="J34" s="132">
        <v>0</v>
      </c>
      <c r="K34" s="45"/>
      <c r="AZ34" s="116" t="s">
        <v>2407</v>
      </c>
      <c r="BA34" s="116" t="s">
        <v>21</v>
      </c>
      <c r="BB34" s="116" t="s">
        <v>21</v>
      </c>
      <c r="BC34" s="116" t="s">
        <v>2408</v>
      </c>
      <c r="BD34" s="116" t="s">
        <v>94</v>
      </c>
    </row>
    <row r="35" spans="2:56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  <c r="AZ35" s="116" t="s">
        <v>158</v>
      </c>
      <c r="BA35" s="116" t="s">
        <v>21</v>
      </c>
      <c r="BB35" s="116" t="s">
        <v>21</v>
      </c>
      <c r="BC35" s="116" t="s">
        <v>2409</v>
      </c>
      <c r="BD35" s="116" t="s">
        <v>94</v>
      </c>
    </row>
    <row r="36" spans="2:56" s="1" customFormat="1" ht="25.35" customHeight="1">
      <c r="B36" s="41"/>
      <c r="C36" s="134"/>
      <c r="D36" s="135" t="s">
        <v>47</v>
      </c>
      <c r="E36" s="79"/>
      <c r="F36" s="79"/>
      <c r="G36" s="136" t="s">
        <v>48</v>
      </c>
      <c r="H36" s="137" t="s">
        <v>49</v>
      </c>
      <c r="I36" s="138"/>
      <c r="J36" s="139">
        <f>SUM(J27:J34)</f>
        <v>0</v>
      </c>
      <c r="K36" s="140"/>
      <c r="AZ36" s="116" t="s">
        <v>160</v>
      </c>
      <c r="BA36" s="116" t="s">
        <v>21</v>
      </c>
      <c r="BB36" s="116" t="s">
        <v>21</v>
      </c>
      <c r="BC36" s="116" t="s">
        <v>2410</v>
      </c>
      <c r="BD36" s="116" t="s">
        <v>94</v>
      </c>
    </row>
    <row r="37" spans="2:56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  <c r="AZ37" s="116" t="s">
        <v>162</v>
      </c>
      <c r="BA37" s="116" t="s">
        <v>21</v>
      </c>
      <c r="BB37" s="116" t="s">
        <v>21</v>
      </c>
      <c r="BC37" s="116" t="s">
        <v>2411</v>
      </c>
      <c r="BD37" s="116" t="s">
        <v>94</v>
      </c>
    </row>
    <row r="38" spans="2:56">
      <c r="AZ38" s="116" t="s">
        <v>164</v>
      </c>
      <c r="BA38" s="116" t="s">
        <v>21</v>
      </c>
      <c r="BB38" s="116" t="s">
        <v>21</v>
      </c>
      <c r="BC38" s="116" t="s">
        <v>2412</v>
      </c>
      <c r="BD38" s="116" t="s">
        <v>94</v>
      </c>
    </row>
    <row r="39" spans="2:56">
      <c r="AZ39" s="116" t="s">
        <v>166</v>
      </c>
      <c r="BA39" s="116" t="s">
        <v>21</v>
      </c>
      <c r="BB39" s="116" t="s">
        <v>21</v>
      </c>
      <c r="BC39" s="116" t="s">
        <v>2413</v>
      </c>
      <c r="BD39" s="116" t="s">
        <v>94</v>
      </c>
    </row>
    <row r="40" spans="2:56">
      <c r="AZ40" s="116" t="s">
        <v>168</v>
      </c>
      <c r="BA40" s="116" t="s">
        <v>21</v>
      </c>
      <c r="BB40" s="116" t="s">
        <v>21</v>
      </c>
      <c r="BC40" s="116" t="s">
        <v>2414</v>
      </c>
      <c r="BD40" s="116" t="s">
        <v>94</v>
      </c>
    </row>
    <row r="41" spans="2:56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  <c r="AZ41" s="116" t="s">
        <v>170</v>
      </c>
      <c r="BA41" s="116" t="s">
        <v>21</v>
      </c>
      <c r="BB41" s="116" t="s">
        <v>21</v>
      </c>
      <c r="BC41" s="116" t="s">
        <v>2415</v>
      </c>
      <c r="BD41" s="116" t="s">
        <v>94</v>
      </c>
    </row>
    <row r="42" spans="2:56" s="1" customFormat="1" ht="36.950000000000003" customHeight="1">
      <c r="B42" s="41"/>
      <c r="C42" s="30" t="s">
        <v>174</v>
      </c>
      <c r="D42" s="42"/>
      <c r="E42" s="42"/>
      <c r="F42" s="42"/>
      <c r="G42" s="42"/>
      <c r="H42" s="42"/>
      <c r="I42" s="119"/>
      <c r="J42" s="42"/>
      <c r="K42" s="45"/>
      <c r="AZ42" s="116" t="s">
        <v>2416</v>
      </c>
      <c r="BA42" s="116" t="s">
        <v>21</v>
      </c>
      <c r="BB42" s="116" t="s">
        <v>21</v>
      </c>
      <c r="BC42" s="116" t="s">
        <v>2417</v>
      </c>
      <c r="BD42" s="116" t="s">
        <v>94</v>
      </c>
    </row>
    <row r="43" spans="2:56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  <c r="AZ43" s="116" t="s">
        <v>172</v>
      </c>
      <c r="BA43" s="116" t="s">
        <v>21</v>
      </c>
      <c r="BB43" s="116" t="s">
        <v>21</v>
      </c>
      <c r="BC43" s="116" t="s">
        <v>2418</v>
      </c>
      <c r="BD43" s="116" t="s">
        <v>94</v>
      </c>
    </row>
    <row r="44" spans="2:56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  <c r="AZ44" s="116" t="s">
        <v>175</v>
      </c>
      <c r="BA44" s="116" t="s">
        <v>21</v>
      </c>
      <c r="BB44" s="116" t="s">
        <v>21</v>
      </c>
      <c r="BC44" s="116" t="s">
        <v>2419</v>
      </c>
      <c r="BD44" s="116" t="s">
        <v>94</v>
      </c>
    </row>
    <row r="45" spans="2:56" s="1" customFormat="1" ht="22.5" customHeight="1">
      <c r="B45" s="41"/>
      <c r="C45" s="42"/>
      <c r="D45" s="42"/>
      <c r="E45" s="397" t="str">
        <f>E7</f>
        <v>Zelená 1084/15,Praha6-Dejvice</v>
      </c>
      <c r="F45" s="398"/>
      <c r="G45" s="398"/>
      <c r="H45" s="398"/>
      <c r="I45" s="119"/>
      <c r="J45" s="42"/>
      <c r="K45" s="45"/>
      <c r="AZ45" s="116" t="s">
        <v>177</v>
      </c>
      <c r="BA45" s="116" t="s">
        <v>21</v>
      </c>
      <c r="BB45" s="116" t="s">
        <v>21</v>
      </c>
      <c r="BC45" s="116" t="s">
        <v>2420</v>
      </c>
      <c r="BD45" s="116" t="s">
        <v>94</v>
      </c>
    </row>
    <row r="46" spans="2:56" s="1" customFormat="1" ht="14.45" customHeight="1">
      <c r="B46" s="41"/>
      <c r="C46" s="37" t="s">
        <v>106</v>
      </c>
      <c r="D46" s="42"/>
      <c r="E46" s="42"/>
      <c r="F46" s="42"/>
      <c r="G46" s="42"/>
      <c r="H46" s="42"/>
      <c r="I46" s="119"/>
      <c r="J46" s="42"/>
      <c r="K46" s="45"/>
      <c r="AZ46" s="116" t="s">
        <v>179</v>
      </c>
      <c r="BA46" s="116" t="s">
        <v>21</v>
      </c>
      <c r="BB46" s="116" t="s">
        <v>21</v>
      </c>
      <c r="BC46" s="116" t="s">
        <v>2421</v>
      </c>
      <c r="BD46" s="116" t="s">
        <v>94</v>
      </c>
    </row>
    <row r="47" spans="2:56" s="1" customFormat="1" ht="23.25" customHeight="1">
      <c r="B47" s="41"/>
      <c r="C47" s="42"/>
      <c r="D47" s="42"/>
      <c r="E47" s="399" t="str">
        <f>E9</f>
        <v>bj2 - Půdní vestavba Zelená 15, 15a/č.p. 1084-byt2</v>
      </c>
      <c r="F47" s="400"/>
      <c r="G47" s="400"/>
      <c r="H47" s="400"/>
      <c r="I47" s="119"/>
      <c r="J47" s="42"/>
      <c r="K47" s="45"/>
      <c r="AZ47" s="116" t="s">
        <v>181</v>
      </c>
      <c r="BA47" s="116" t="s">
        <v>21</v>
      </c>
      <c r="BB47" s="116" t="s">
        <v>21</v>
      </c>
      <c r="BC47" s="116" t="s">
        <v>2422</v>
      </c>
      <c r="BD47" s="116" t="s">
        <v>94</v>
      </c>
    </row>
    <row r="48" spans="2:56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  <c r="AZ48" s="116" t="s">
        <v>183</v>
      </c>
      <c r="BA48" s="116" t="s">
        <v>21</v>
      </c>
      <c r="BB48" s="116" t="s">
        <v>21</v>
      </c>
      <c r="BC48" s="116" t="s">
        <v>2423</v>
      </c>
      <c r="BD48" s="116" t="s">
        <v>94</v>
      </c>
    </row>
    <row r="49" spans="2:56" s="1" customFormat="1" ht="18" customHeight="1">
      <c r="B49" s="41"/>
      <c r="C49" s="37" t="s">
        <v>23</v>
      </c>
      <c r="D49" s="42"/>
      <c r="E49" s="42"/>
      <c r="F49" s="35" t="str">
        <f>F12</f>
        <v>Zelená 1084/15,16000 Praha6-Dejvice</v>
      </c>
      <c r="G49" s="42"/>
      <c r="H49" s="42"/>
      <c r="I49" s="120" t="s">
        <v>25</v>
      </c>
      <c r="J49" s="121" t="str">
        <f>IF(J12="","",J12)</f>
        <v>23. 7. 2017</v>
      </c>
      <c r="K49" s="45"/>
      <c r="AZ49" s="116" t="s">
        <v>185</v>
      </c>
      <c r="BA49" s="116" t="s">
        <v>21</v>
      </c>
      <c r="BB49" s="116" t="s">
        <v>21</v>
      </c>
      <c r="BC49" s="116" t="s">
        <v>1014</v>
      </c>
      <c r="BD49" s="116" t="s">
        <v>94</v>
      </c>
    </row>
    <row r="50" spans="2:56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  <c r="AZ50" s="116" t="s">
        <v>189</v>
      </c>
      <c r="BA50" s="116" t="s">
        <v>21</v>
      </c>
      <c r="BB50" s="116" t="s">
        <v>21</v>
      </c>
      <c r="BC50" s="116" t="s">
        <v>2424</v>
      </c>
      <c r="BD50" s="116" t="s">
        <v>94</v>
      </c>
    </row>
    <row r="51" spans="2:56" s="1" customFormat="1" ht="15">
      <c r="B51" s="41"/>
      <c r="C51" s="37" t="s">
        <v>27</v>
      </c>
      <c r="D51" s="42"/>
      <c r="E51" s="42"/>
      <c r="F51" s="35" t="str">
        <f>E15</f>
        <v>Úřad MČ Praha 6,ČS.armády 601/23</v>
      </c>
      <c r="G51" s="42"/>
      <c r="H51" s="42"/>
      <c r="I51" s="120" t="s">
        <v>33</v>
      </c>
      <c r="J51" s="35" t="str">
        <f>E21</f>
        <v>Sibre s.r.o.</v>
      </c>
      <c r="K51" s="45"/>
      <c r="AZ51" s="116" t="s">
        <v>187</v>
      </c>
      <c r="BA51" s="116" t="s">
        <v>21</v>
      </c>
      <c r="BB51" s="116" t="s">
        <v>21</v>
      </c>
      <c r="BC51" s="116" t="s">
        <v>2425</v>
      </c>
      <c r="BD51" s="116" t="s">
        <v>94</v>
      </c>
    </row>
    <row r="52" spans="2:56" s="1" customFormat="1" ht="14.45" customHeight="1">
      <c r="B52" s="41"/>
      <c r="C52" s="37" t="s">
        <v>31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  <c r="AZ52" s="116" t="s">
        <v>191</v>
      </c>
      <c r="BA52" s="116" t="s">
        <v>21</v>
      </c>
      <c r="BB52" s="116" t="s">
        <v>21</v>
      </c>
      <c r="BC52" s="116" t="s">
        <v>2426</v>
      </c>
      <c r="BD52" s="116" t="s">
        <v>94</v>
      </c>
    </row>
    <row r="53" spans="2:56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56" s="1" customFormat="1" ht="29.25" customHeight="1">
      <c r="B54" s="41"/>
      <c r="C54" s="146" t="s">
        <v>193</v>
      </c>
      <c r="D54" s="134"/>
      <c r="E54" s="134"/>
      <c r="F54" s="134"/>
      <c r="G54" s="134"/>
      <c r="H54" s="134"/>
      <c r="I54" s="147"/>
      <c r="J54" s="148" t="s">
        <v>194</v>
      </c>
      <c r="K54" s="149"/>
    </row>
    <row r="55" spans="2:56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56" s="1" customFormat="1" ht="29.25" customHeight="1">
      <c r="B56" s="41"/>
      <c r="C56" s="150" t="s">
        <v>195</v>
      </c>
      <c r="D56" s="42"/>
      <c r="E56" s="42"/>
      <c r="F56" s="42"/>
      <c r="G56" s="42"/>
      <c r="H56" s="42"/>
      <c r="I56" s="119"/>
      <c r="J56" s="130">
        <f>J113</f>
        <v>0</v>
      </c>
      <c r="K56" s="45"/>
      <c r="AU56" s="24" t="s">
        <v>196</v>
      </c>
    </row>
    <row r="57" spans="2:56" s="7" customFormat="1" ht="24.95" customHeight="1">
      <c r="B57" s="151"/>
      <c r="C57" s="152"/>
      <c r="D57" s="153" t="s">
        <v>197</v>
      </c>
      <c r="E57" s="154"/>
      <c r="F57" s="154"/>
      <c r="G57" s="154"/>
      <c r="H57" s="154"/>
      <c r="I57" s="155"/>
      <c r="J57" s="156">
        <f>J114</f>
        <v>0</v>
      </c>
      <c r="K57" s="157"/>
    </row>
    <row r="58" spans="2:56" s="8" customFormat="1" ht="19.899999999999999" customHeight="1">
      <c r="B58" s="158"/>
      <c r="C58" s="159"/>
      <c r="D58" s="160" t="s">
        <v>198</v>
      </c>
      <c r="E58" s="161"/>
      <c r="F58" s="161"/>
      <c r="G58" s="161"/>
      <c r="H58" s="161"/>
      <c r="I58" s="162"/>
      <c r="J58" s="163">
        <f>J115</f>
        <v>0</v>
      </c>
      <c r="K58" s="164"/>
    </row>
    <row r="59" spans="2:56" s="8" customFormat="1" ht="19.899999999999999" customHeight="1">
      <c r="B59" s="158"/>
      <c r="C59" s="159"/>
      <c r="D59" s="160" t="s">
        <v>199</v>
      </c>
      <c r="E59" s="161"/>
      <c r="F59" s="161"/>
      <c r="G59" s="161"/>
      <c r="H59" s="161"/>
      <c r="I59" s="162"/>
      <c r="J59" s="163">
        <f>J130</f>
        <v>0</v>
      </c>
      <c r="K59" s="164"/>
    </row>
    <row r="60" spans="2:56" s="8" customFormat="1" ht="19.899999999999999" customHeight="1">
      <c r="B60" s="158"/>
      <c r="C60" s="159"/>
      <c r="D60" s="160" t="s">
        <v>200</v>
      </c>
      <c r="E60" s="161"/>
      <c r="F60" s="161"/>
      <c r="G60" s="161"/>
      <c r="H60" s="161"/>
      <c r="I60" s="162"/>
      <c r="J60" s="163">
        <f>J160</f>
        <v>0</v>
      </c>
      <c r="K60" s="164"/>
    </row>
    <row r="61" spans="2:56" s="8" customFormat="1" ht="19.899999999999999" customHeight="1">
      <c r="B61" s="158"/>
      <c r="C61" s="159"/>
      <c r="D61" s="160" t="s">
        <v>201</v>
      </c>
      <c r="E61" s="161"/>
      <c r="F61" s="161"/>
      <c r="G61" s="161"/>
      <c r="H61" s="161"/>
      <c r="I61" s="162"/>
      <c r="J61" s="163">
        <f>J206</f>
        <v>0</v>
      </c>
      <c r="K61" s="164"/>
    </row>
    <row r="62" spans="2:56" s="8" customFormat="1" ht="19.899999999999999" customHeight="1">
      <c r="B62" s="158"/>
      <c r="C62" s="159"/>
      <c r="D62" s="160" t="s">
        <v>202</v>
      </c>
      <c r="E62" s="161"/>
      <c r="F62" s="161"/>
      <c r="G62" s="161"/>
      <c r="H62" s="161"/>
      <c r="I62" s="162"/>
      <c r="J62" s="163">
        <f>J258</f>
        <v>0</v>
      </c>
      <c r="K62" s="164"/>
    </row>
    <row r="63" spans="2:56" s="8" customFormat="1" ht="19.899999999999999" customHeight="1">
      <c r="B63" s="158"/>
      <c r="C63" s="159"/>
      <c r="D63" s="160" t="s">
        <v>203</v>
      </c>
      <c r="E63" s="161"/>
      <c r="F63" s="161"/>
      <c r="G63" s="161"/>
      <c r="H63" s="161"/>
      <c r="I63" s="162"/>
      <c r="J63" s="163">
        <f>J263</f>
        <v>0</v>
      </c>
      <c r="K63" s="164"/>
    </row>
    <row r="64" spans="2:56" s="7" customFormat="1" ht="24.95" customHeight="1">
      <c r="B64" s="151"/>
      <c r="C64" s="152"/>
      <c r="D64" s="153" t="s">
        <v>204</v>
      </c>
      <c r="E64" s="154"/>
      <c r="F64" s="154"/>
      <c r="G64" s="154"/>
      <c r="H64" s="154"/>
      <c r="I64" s="155"/>
      <c r="J64" s="156">
        <f>J265</f>
        <v>0</v>
      </c>
      <c r="K64" s="157"/>
    </row>
    <row r="65" spans="2:11" s="8" customFormat="1" ht="19.899999999999999" customHeight="1">
      <c r="B65" s="158"/>
      <c r="C65" s="159"/>
      <c r="D65" s="160" t="s">
        <v>205</v>
      </c>
      <c r="E65" s="161"/>
      <c r="F65" s="161"/>
      <c r="G65" s="161"/>
      <c r="H65" s="161"/>
      <c r="I65" s="162"/>
      <c r="J65" s="163">
        <f>J266</f>
        <v>0</v>
      </c>
      <c r="K65" s="164"/>
    </row>
    <row r="66" spans="2:11" s="8" customFormat="1" ht="19.899999999999999" customHeight="1">
      <c r="B66" s="158"/>
      <c r="C66" s="159"/>
      <c r="D66" s="160" t="s">
        <v>206</v>
      </c>
      <c r="E66" s="161"/>
      <c r="F66" s="161"/>
      <c r="G66" s="161"/>
      <c r="H66" s="161"/>
      <c r="I66" s="162"/>
      <c r="J66" s="163">
        <f>J289</f>
        <v>0</v>
      </c>
      <c r="K66" s="164"/>
    </row>
    <row r="67" spans="2:11" s="8" customFormat="1" ht="19.899999999999999" customHeight="1">
      <c r="B67" s="158"/>
      <c r="C67" s="159"/>
      <c r="D67" s="160" t="s">
        <v>207</v>
      </c>
      <c r="E67" s="161"/>
      <c r="F67" s="161"/>
      <c r="G67" s="161"/>
      <c r="H67" s="161"/>
      <c r="I67" s="162"/>
      <c r="J67" s="163">
        <f>J360</f>
        <v>0</v>
      </c>
      <c r="K67" s="164"/>
    </row>
    <row r="68" spans="2:11" s="8" customFormat="1" ht="19.899999999999999" customHeight="1">
      <c r="B68" s="158"/>
      <c r="C68" s="159"/>
      <c r="D68" s="160" t="s">
        <v>208</v>
      </c>
      <c r="E68" s="161"/>
      <c r="F68" s="161"/>
      <c r="G68" s="161"/>
      <c r="H68" s="161"/>
      <c r="I68" s="162"/>
      <c r="J68" s="163">
        <f>J377</f>
        <v>0</v>
      </c>
      <c r="K68" s="164"/>
    </row>
    <row r="69" spans="2:11" s="8" customFormat="1" ht="19.899999999999999" customHeight="1">
      <c r="B69" s="158"/>
      <c r="C69" s="159"/>
      <c r="D69" s="160" t="s">
        <v>2427</v>
      </c>
      <c r="E69" s="161"/>
      <c r="F69" s="161"/>
      <c r="G69" s="161"/>
      <c r="H69" s="161"/>
      <c r="I69" s="162"/>
      <c r="J69" s="163">
        <f>J391</f>
        <v>0</v>
      </c>
      <c r="K69" s="164"/>
    </row>
    <row r="70" spans="2:11" s="8" customFormat="1" ht="19.899999999999999" customHeight="1">
      <c r="B70" s="158"/>
      <c r="C70" s="159"/>
      <c r="D70" s="160" t="s">
        <v>210</v>
      </c>
      <c r="E70" s="161"/>
      <c r="F70" s="161"/>
      <c r="G70" s="161"/>
      <c r="H70" s="161"/>
      <c r="I70" s="162"/>
      <c r="J70" s="163">
        <f>J399</f>
        <v>0</v>
      </c>
      <c r="K70" s="164"/>
    </row>
    <row r="71" spans="2:11" s="8" customFormat="1" ht="19.899999999999999" customHeight="1">
      <c r="B71" s="158"/>
      <c r="C71" s="159"/>
      <c r="D71" s="160" t="s">
        <v>211</v>
      </c>
      <c r="E71" s="161"/>
      <c r="F71" s="161"/>
      <c r="G71" s="161"/>
      <c r="H71" s="161"/>
      <c r="I71" s="162"/>
      <c r="J71" s="163">
        <f>J410</f>
        <v>0</v>
      </c>
      <c r="K71" s="164"/>
    </row>
    <row r="72" spans="2:11" s="8" customFormat="1" ht="19.899999999999999" customHeight="1">
      <c r="B72" s="158"/>
      <c r="C72" s="159"/>
      <c r="D72" s="160" t="s">
        <v>212</v>
      </c>
      <c r="E72" s="161"/>
      <c r="F72" s="161"/>
      <c r="G72" s="161"/>
      <c r="H72" s="161"/>
      <c r="I72" s="162"/>
      <c r="J72" s="163">
        <f>J413</f>
        <v>0</v>
      </c>
      <c r="K72" s="164"/>
    </row>
    <row r="73" spans="2:11" s="8" customFormat="1" ht="19.899999999999999" customHeight="1">
      <c r="B73" s="158"/>
      <c r="C73" s="159"/>
      <c r="D73" s="160" t="s">
        <v>213</v>
      </c>
      <c r="E73" s="161"/>
      <c r="F73" s="161"/>
      <c r="G73" s="161"/>
      <c r="H73" s="161"/>
      <c r="I73" s="162"/>
      <c r="J73" s="163">
        <f>J421</f>
        <v>0</v>
      </c>
      <c r="K73" s="164"/>
    </row>
    <row r="74" spans="2:11" s="8" customFormat="1" ht="19.899999999999999" customHeight="1">
      <c r="B74" s="158"/>
      <c r="C74" s="159"/>
      <c r="D74" s="160" t="s">
        <v>214</v>
      </c>
      <c r="E74" s="161"/>
      <c r="F74" s="161"/>
      <c r="G74" s="161"/>
      <c r="H74" s="161"/>
      <c r="I74" s="162"/>
      <c r="J74" s="163">
        <f>J425</f>
        <v>0</v>
      </c>
      <c r="K74" s="164"/>
    </row>
    <row r="75" spans="2:11" s="8" customFormat="1" ht="19.899999999999999" customHeight="1">
      <c r="B75" s="158"/>
      <c r="C75" s="159"/>
      <c r="D75" s="160" t="s">
        <v>215</v>
      </c>
      <c r="E75" s="161"/>
      <c r="F75" s="161"/>
      <c r="G75" s="161"/>
      <c r="H75" s="161"/>
      <c r="I75" s="162"/>
      <c r="J75" s="163">
        <f>J433</f>
        <v>0</v>
      </c>
      <c r="K75" s="164"/>
    </row>
    <row r="76" spans="2:11" s="8" customFormat="1" ht="19.899999999999999" customHeight="1">
      <c r="B76" s="158"/>
      <c r="C76" s="159"/>
      <c r="D76" s="160" t="s">
        <v>216</v>
      </c>
      <c r="E76" s="161"/>
      <c r="F76" s="161"/>
      <c r="G76" s="161"/>
      <c r="H76" s="161"/>
      <c r="I76" s="162"/>
      <c r="J76" s="163">
        <f>J445</f>
        <v>0</v>
      </c>
      <c r="K76" s="164"/>
    </row>
    <row r="77" spans="2:11" s="8" customFormat="1" ht="19.899999999999999" customHeight="1">
      <c r="B77" s="158"/>
      <c r="C77" s="159"/>
      <c r="D77" s="160" t="s">
        <v>217</v>
      </c>
      <c r="E77" s="161"/>
      <c r="F77" s="161"/>
      <c r="G77" s="161"/>
      <c r="H77" s="161"/>
      <c r="I77" s="162"/>
      <c r="J77" s="163">
        <f>J502</f>
        <v>0</v>
      </c>
      <c r="K77" s="164"/>
    </row>
    <row r="78" spans="2:11" s="8" customFormat="1" ht="19.899999999999999" customHeight="1">
      <c r="B78" s="158"/>
      <c r="C78" s="159"/>
      <c r="D78" s="160" t="s">
        <v>218</v>
      </c>
      <c r="E78" s="161"/>
      <c r="F78" s="161"/>
      <c r="G78" s="161"/>
      <c r="H78" s="161"/>
      <c r="I78" s="162"/>
      <c r="J78" s="163">
        <f>J515</f>
        <v>0</v>
      </c>
      <c r="K78" s="164"/>
    </row>
    <row r="79" spans="2:11" s="8" customFormat="1" ht="19.899999999999999" customHeight="1">
      <c r="B79" s="158"/>
      <c r="C79" s="159"/>
      <c r="D79" s="160" t="s">
        <v>219</v>
      </c>
      <c r="E79" s="161"/>
      <c r="F79" s="161"/>
      <c r="G79" s="161"/>
      <c r="H79" s="161"/>
      <c r="I79" s="162"/>
      <c r="J79" s="163">
        <f>J537</f>
        <v>0</v>
      </c>
      <c r="K79" s="164"/>
    </row>
    <row r="80" spans="2:11" s="8" customFormat="1" ht="19.899999999999999" customHeight="1">
      <c r="B80" s="158"/>
      <c r="C80" s="159"/>
      <c r="D80" s="160" t="s">
        <v>220</v>
      </c>
      <c r="E80" s="161"/>
      <c r="F80" s="161"/>
      <c r="G80" s="161"/>
      <c r="H80" s="161"/>
      <c r="I80" s="162"/>
      <c r="J80" s="163">
        <f>J698</f>
        <v>0</v>
      </c>
      <c r="K80" s="164"/>
    </row>
    <row r="81" spans="2:11" s="8" customFormat="1" ht="19.899999999999999" customHeight="1">
      <c r="B81" s="158"/>
      <c r="C81" s="159"/>
      <c r="D81" s="160" t="s">
        <v>221</v>
      </c>
      <c r="E81" s="161"/>
      <c r="F81" s="161"/>
      <c r="G81" s="161"/>
      <c r="H81" s="161"/>
      <c r="I81" s="162"/>
      <c r="J81" s="163">
        <f>J832</f>
        <v>0</v>
      </c>
      <c r="K81" s="164"/>
    </row>
    <row r="82" spans="2:11" s="8" customFormat="1" ht="19.899999999999999" customHeight="1">
      <c r="B82" s="158"/>
      <c r="C82" s="159"/>
      <c r="D82" s="160" t="s">
        <v>222</v>
      </c>
      <c r="E82" s="161"/>
      <c r="F82" s="161"/>
      <c r="G82" s="161"/>
      <c r="H82" s="161"/>
      <c r="I82" s="162"/>
      <c r="J82" s="163">
        <f>J853</f>
        <v>0</v>
      </c>
      <c r="K82" s="164"/>
    </row>
    <row r="83" spans="2:11" s="8" customFormat="1" ht="19.899999999999999" customHeight="1">
      <c r="B83" s="158"/>
      <c r="C83" s="159"/>
      <c r="D83" s="160" t="s">
        <v>223</v>
      </c>
      <c r="E83" s="161"/>
      <c r="F83" s="161"/>
      <c r="G83" s="161"/>
      <c r="H83" s="161"/>
      <c r="I83" s="162"/>
      <c r="J83" s="163">
        <f>J907</f>
        <v>0</v>
      </c>
      <c r="K83" s="164"/>
    </row>
    <row r="84" spans="2:11" s="8" customFormat="1" ht="19.899999999999999" customHeight="1">
      <c r="B84" s="158"/>
      <c r="C84" s="159"/>
      <c r="D84" s="160" t="s">
        <v>224</v>
      </c>
      <c r="E84" s="161"/>
      <c r="F84" s="161"/>
      <c r="G84" s="161"/>
      <c r="H84" s="161"/>
      <c r="I84" s="162"/>
      <c r="J84" s="163">
        <f>J942</f>
        <v>0</v>
      </c>
      <c r="K84" s="164"/>
    </row>
    <row r="85" spans="2:11" s="8" customFormat="1" ht="19.899999999999999" customHeight="1">
      <c r="B85" s="158"/>
      <c r="C85" s="159"/>
      <c r="D85" s="160" t="s">
        <v>225</v>
      </c>
      <c r="E85" s="161"/>
      <c r="F85" s="161"/>
      <c r="G85" s="161"/>
      <c r="H85" s="161"/>
      <c r="I85" s="162"/>
      <c r="J85" s="163">
        <f>J948</f>
        <v>0</v>
      </c>
      <c r="K85" s="164"/>
    </row>
    <row r="86" spans="2:11" s="8" customFormat="1" ht="19.899999999999999" customHeight="1">
      <c r="B86" s="158"/>
      <c r="C86" s="159"/>
      <c r="D86" s="160" t="s">
        <v>226</v>
      </c>
      <c r="E86" s="161"/>
      <c r="F86" s="161"/>
      <c r="G86" s="161"/>
      <c r="H86" s="161"/>
      <c r="I86" s="162"/>
      <c r="J86" s="163">
        <f>J979</f>
        <v>0</v>
      </c>
      <c r="K86" s="164"/>
    </row>
    <row r="87" spans="2:11" s="8" customFormat="1" ht="19.899999999999999" customHeight="1">
      <c r="B87" s="158"/>
      <c r="C87" s="159"/>
      <c r="D87" s="160" t="s">
        <v>227</v>
      </c>
      <c r="E87" s="161"/>
      <c r="F87" s="161"/>
      <c r="G87" s="161"/>
      <c r="H87" s="161"/>
      <c r="I87" s="162"/>
      <c r="J87" s="163">
        <f>J1001</f>
        <v>0</v>
      </c>
      <c r="K87" s="164"/>
    </row>
    <row r="88" spans="2:11" s="8" customFormat="1" ht="19.899999999999999" customHeight="1">
      <c r="B88" s="158"/>
      <c r="C88" s="159"/>
      <c r="D88" s="160" t="s">
        <v>228</v>
      </c>
      <c r="E88" s="161"/>
      <c r="F88" s="161"/>
      <c r="G88" s="161"/>
      <c r="H88" s="161"/>
      <c r="I88" s="162"/>
      <c r="J88" s="163">
        <f>J1030</f>
        <v>0</v>
      </c>
      <c r="K88" s="164"/>
    </row>
    <row r="89" spans="2:11" s="8" customFormat="1" ht="19.899999999999999" customHeight="1">
      <c r="B89" s="158"/>
      <c r="C89" s="159"/>
      <c r="D89" s="160" t="s">
        <v>229</v>
      </c>
      <c r="E89" s="161"/>
      <c r="F89" s="161"/>
      <c r="G89" s="161"/>
      <c r="H89" s="161"/>
      <c r="I89" s="162"/>
      <c r="J89" s="163">
        <f>J1092</f>
        <v>0</v>
      </c>
      <c r="K89" s="164"/>
    </row>
    <row r="90" spans="2:11" s="7" customFormat="1" ht="24.95" customHeight="1">
      <c r="B90" s="151"/>
      <c r="C90" s="152"/>
      <c r="D90" s="153" t="s">
        <v>230</v>
      </c>
      <c r="E90" s="154"/>
      <c r="F90" s="154"/>
      <c r="G90" s="154"/>
      <c r="H90" s="154"/>
      <c r="I90" s="155"/>
      <c r="J90" s="156">
        <f>J1112</f>
        <v>0</v>
      </c>
      <c r="K90" s="157"/>
    </row>
    <row r="91" spans="2:11" s="8" customFormat="1" ht="19.899999999999999" customHeight="1">
      <c r="B91" s="158"/>
      <c r="C91" s="159"/>
      <c r="D91" s="160" t="s">
        <v>231</v>
      </c>
      <c r="E91" s="161"/>
      <c r="F91" s="161"/>
      <c r="G91" s="161"/>
      <c r="H91" s="161"/>
      <c r="I91" s="162"/>
      <c r="J91" s="163">
        <f>J1113</f>
        <v>0</v>
      </c>
      <c r="K91" s="164"/>
    </row>
    <row r="92" spans="2:11" s="7" customFormat="1" ht="24.95" customHeight="1">
      <c r="B92" s="151"/>
      <c r="C92" s="152"/>
      <c r="D92" s="153" t="s">
        <v>232</v>
      </c>
      <c r="E92" s="154"/>
      <c r="F92" s="154"/>
      <c r="G92" s="154"/>
      <c r="H92" s="154"/>
      <c r="I92" s="155"/>
      <c r="J92" s="156">
        <f>J1116</f>
        <v>0</v>
      </c>
      <c r="K92" s="157"/>
    </row>
    <row r="93" spans="2:11" s="8" customFormat="1" ht="19.899999999999999" customHeight="1">
      <c r="B93" s="158"/>
      <c r="C93" s="159"/>
      <c r="D93" s="160" t="s">
        <v>233</v>
      </c>
      <c r="E93" s="161"/>
      <c r="F93" s="161"/>
      <c r="G93" s="161"/>
      <c r="H93" s="161"/>
      <c r="I93" s="162"/>
      <c r="J93" s="163">
        <f>J1117</f>
        <v>0</v>
      </c>
      <c r="K93" s="164"/>
    </row>
    <row r="94" spans="2:11" s="1" customFormat="1" ht="21.75" customHeight="1">
      <c r="B94" s="41"/>
      <c r="C94" s="42"/>
      <c r="D94" s="42"/>
      <c r="E94" s="42"/>
      <c r="F94" s="42"/>
      <c r="G94" s="42"/>
      <c r="H94" s="42"/>
      <c r="I94" s="119"/>
      <c r="J94" s="42"/>
      <c r="K94" s="45"/>
    </row>
    <row r="95" spans="2:11" s="1" customFormat="1" ht="6.95" customHeight="1">
      <c r="B95" s="56"/>
      <c r="C95" s="57"/>
      <c r="D95" s="57"/>
      <c r="E95" s="57"/>
      <c r="F95" s="57"/>
      <c r="G95" s="57"/>
      <c r="H95" s="57"/>
      <c r="I95" s="141"/>
      <c r="J95" s="57"/>
      <c r="K95" s="58"/>
    </row>
    <row r="99" spans="2:20" s="1" customFormat="1" ht="6.95" customHeight="1">
      <c r="B99" s="59"/>
      <c r="C99" s="60"/>
      <c r="D99" s="60"/>
      <c r="E99" s="60"/>
      <c r="F99" s="60"/>
      <c r="G99" s="60"/>
      <c r="H99" s="60"/>
      <c r="I99" s="144"/>
      <c r="J99" s="60"/>
      <c r="K99" s="60"/>
      <c r="L99" s="61"/>
    </row>
    <row r="100" spans="2:20" s="1" customFormat="1" ht="36.950000000000003" customHeight="1">
      <c r="B100" s="41"/>
      <c r="C100" s="62" t="s">
        <v>234</v>
      </c>
      <c r="D100" s="63"/>
      <c r="E100" s="63"/>
      <c r="F100" s="63"/>
      <c r="G100" s="63"/>
      <c r="H100" s="63"/>
      <c r="I100" s="165"/>
      <c r="J100" s="63"/>
      <c r="K100" s="63"/>
      <c r="L100" s="61"/>
    </row>
    <row r="101" spans="2:20" s="1" customFormat="1" ht="6.95" customHeight="1">
      <c r="B101" s="41"/>
      <c r="C101" s="63"/>
      <c r="D101" s="63"/>
      <c r="E101" s="63"/>
      <c r="F101" s="63"/>
      <c r="G101" s="63"/>
      <c r="H101" s="63"/>
      <c r="I101" s="165"/>
      <c r="J101" s="63"/>
      <c r="K101" s="63"/>
      <c r="L101" s="61"/>
    </row>
    <row r="102" spans="2:20" s="1" customFormat="1" ht="14.45" customHeight="1">
      <c r="B102" s="41"/>
      <c r="C102" s="65" t="s">
        <v>18</v>
      </c>
      <c r="D102" s="63"/>
      <c r="E102" s="63"/>
      <c r="F102" s="63"/>
      <c r="G102" s="63"/>
      <c r="H102" s="63"/>
      <c r="I102" s="165"/>
      <c r="J102" s="63"/>
      <c r="K102" s="63"/>
      <c r="L102" s="61"/>
    </row>
    <row r="103" spans="2:20" s="1" customFormat="1" ht="22.5" customHeight="1">
      <c r="B103" s="41"/>
      <c r="C103" s="63"/>
      <c r="D103" s="63"/>
      <c r="E103" s="393" t="str">
        <f>E7</f>
        <v>Zelená 1084/15,Praha6-Dejvice</v>
      </c>
      <c r="F103" s="394"/>
      <c r="G103" s="394"/>
      <c r="H103" s="394"/>
      <c r="I103" s="165"/>
      <c r="J103" s="63"/>
      <c r="K103" s="63"/>
      <c r="L103" s="61"/>
    </row>
    <row r="104" spans="2:20" s="1" customFormat="1" ht="14.45" customHeight="1">
      <c r="B104" s="41"/>
      <c r="C104" s="65" t="s">
        <v>106</v>
      </c>
      <c r="D104" s="63"/>
      <c r="E104" s="63"/>
      <c r="F104" s="63"/>
      <c r="G104" s="63"/>
      <c r="H104" s="63"/>
      <c r="I104" s="165"/>
      <c r="J104" s="63"/>
      <c r="K104" s="63"/>
      <c r="L104" s="61"/>
    </row>
    <row r="105" spans="2:20" s="1" customFormat="1" ht="23.25" customHeight="1">
      <c r="B105" s="41"/>
      <c r="C105" s="63"/>
      <c r="D105" s="63"/>
      <c r="E105" s="391" t="str">
        <f>E9</f>
        <v>bj2 - Půdní vestavba Zelená 15, 15a/č.p. 1084-byt2</v>
      </c>
      <c r="F105" s="395"/>
      <c r="G105" s="395"/>
      <c r="H105" s="395"/>
      <c r="I105" s="165"/>
      <c r="J105" s="63"/>
      <c r="K105" s="63"/>
      <c r="L105" s="61"/>
    </row>
    <row r="106" spans="2:20" s="1" customFormat="1" ht="6.95" customHeight="1">
      <c r="B106" s="41"/>
      <c r="C106" s="63"/>
      <c r="D106" s="63"/>
      <c r="E106" s="63"/>
      <c r="F106" s="63"/>
      <c r="G106" s="63"/>
      <c r="H106" s="63"/>
      <c r="I106" s="165"/>
      <c r="J106" s="63"/>
      <c r="K106" s="63"/>
      <c r="L106" s="61"/>
    </row>
    <row r="107" spans="2:20" s="1" customFormat="1" ht="18" customHeight="1">
      <c r="B107" s="41"/>
      <c r="C107" s="65" t="s">
        <v>23</v>
      </c>
      <c r="D107" s="63"/>
      <c r="E107" s="63"/>
      <c r="F107" s="166" t="str">
        <f>F12</f>
        <v>Zelená 1084/15,16000 Praha6-Dejvice</v>
      </c>
      <c r="G107" s="63"/>
      <c r="H107" s="63"/>
      <c r="I107" s="167" t="s">
        <v>25</v>
      </c>
      <c r="J107" s="73" t="str">
        <f>IF(J12="","",J12)</f>
        <v>23. 7. 2017</v>
      </c>
      <c r="K107" s="63"/>
      <c r="L107" s="61"/>
    </row>
    <row r="108" spans="2:20" s="1" customFormat="1" ht="6.95" customHeight="1">
      <c r="B108" s="41"/>
      <c r="C108" s="63"/>
      <c r="D108" s="63"/>
      <c r="E108" s="63"/>
      <c r="F108" s="63"/>
      <c r="G108" s="63"/>
      <c r="H108" s="63"/>
      <c r="I108" s="165"/>
      <c r="J108" s="63"/>
      <c r="K108" s="63"/>
      <c r="L108" s="61"/>
    </row>
    <row r="109" spans="2:20" s="1" customFormat="1" ht="15">
      <c r="B109" s="41"/>
      <c r="C109" s="65" t="s">
        <v>27</v>
      </c>
      <c r="D109" s="63"/>
      <c r="E109" s="63"/>
      <c r="F109" s="166" t="str">
        <f>E15</f>
        <v>Úřad MČ Praha 6,ČS.armády 601/23</v>
      </c>
      <c r="G109" s="63"/>
      <c r="H109" s="63"/>
      <c r="I109" s="167" t="s">
        <v>33</v>
      </c>
      <c r="J109" s="166" t="str">
        <f>E21</f>
        <v>Sibre s.r.o.</v>
      </c>
      <c r="K109" s="63"/>
      <c r="L109" s="61"/>
    </row>
    <row r="110" spans="2:20" s="1" customFormat="1" ht="14.45" customHeight="1">
      <c r="B110" s="41"/>
      <c r="C110" s="65" t="s">
        <v>31</v>
      </c>
      <c r="D110" s="63"/>
      <c r="E110" s="63"/>
      <c r="F110" s="166" t="str">
        <f>IF(E18="","",E18)</f>
        <v/>
      </c>
      <c r="G110" s="63"/>
      <c r="H110" s="63"/>
      <c r="I110" s="165"/>
      <c r="J110" s="63"/>
      <c r="K110" s="63"/>
      <c r="L110" s="61"/>
    </row>
    <row r="111" spans="2:20" s="1" customFormat="1" ht="10.35" customHeight="1">
      <c r="B111" s="41"/>
      <c r="C111" s="63"/>
      <c r="D111" s="63"/>
      <c r="E111" s="63"/>
      <c r="F111" s="63"/>
      <c r="G111" s="63"/>
      <c r="H111" s="63"/>
      <c r="I111" s="165"/>
      <c r="J111" s="63"/>
      <c r="K111" s="63"/>
      <c r="L111" s="61"/>
    </row>
    <row r="112" spans="2:20" s="9" customFormat="1" ht="29.25" customHeight="1">
      <c r="B112" s="168"/>
      <c r="C112" s="169" t="s">
        <v>235</v>
      </c>
      <c r="D112" s="170" t="s">
        <v>56</v>
      </c>
      <c r="E112" s="170" t="s">
        <v>52</v>
      </c>
      <c r="F112" s="170" t="s">
        <v>236</v>
      </c>
      <c r="G112" s="170" t="s">
        <v>237</v>
      </c>
      <c r="H112" s="170" t="s">
        <v>238</v>
      </c>
      <c r="I112" s="171" t="s">
        <v>239</v>
      </c>
      <c r="J112" s="170" t="s">
        <v>194</v>
      </c>
      <c r="K112" s="172" t="s">
        <v>240</v>
      </c>
      <c r="L112" s="173"/>
      <c r="M112" s="81" t="s">
        <v>241</v>
      </c>
      <c r="N112" s="82" t="s">
        <v>41</v>
      </c>
      <c r="O112" s="82" t="s">
        <v>242</v>
      </c>
      <c r="P112" s="82" t="s">
        <v>243</v>
      </c>
      <c r="Q112" s="82" t="s">
        <v>244</v>
      </c>
      <c r="R112" s="82" t="s">
        <v>245</v>
      </c>
      <c r="S112" s="82" t="s">
        <v>246</v>
      </c>
      <c r="T112" s="83" t="s">
        <v>247</v>
      </c>
    </row>
    <row r="113" spans="2:65" s="1" customFormat="1" ht="29.25" customHeight="1">
      <c r="B113" s="41"/>
      <c r="C113" s="87" t="s">
        <v>195</v>
      </c>
      <c r="D113" s="63"/>
      <c r="E113" s="63"/>
      <c r="F113" s="63"/>
      <c r="G113" s="63"/>
      <c r="H113" s="63"/>
      <c r="I113" s="165"/>
      <c r="J113" s="174">
        <f>BK113</f>
        <v>0</v>
      </c>
      <c r="K113" s="63"/>
      <c r="L113" s="61"/>
      <c r="M113" s="84"/>
      <c r="N113" s="85"/>
      <c r="O113" s="85"/>
      <c r="P113" s="175">
        <f>P114+P265+P1112+P1116</f>
        <v>0</v>
      </c>
      <c r="Q113" s="85"/>
      <c r="R113" s="175">
        <f>R114+R265+R1112+R1116</f>
        <v>82.844992229999988</v>
      </c>
      <c r="S113" s="85"/>
      <c r="T113" s="176">
        <f>T114+T265+T1112+T1116</f>
        <v>57.634830480000005</v>
      </c>
      <c r="AT113" s="24" t="s">
        <v>70</v>
      </c>
      <c r="AU113" s="24" t="s">
        <v>196</v>
      </c>
      <c r="BK113" s="177">
        <f>BK114+BK265+BK1112+BK1116</f>
        <v>0</v>
      </c>
    </row>
    <row r="114" spans="2:65" s="10" customFormat="1" ht="37.35" customHeight="1">
      <c r="B114" s="178"/>
      <c r="C114" s="179"/>
      <c r="D114" s="180" t="s">
        <v>70</v>
      </c>
      <c r="E114" s="181" t="s">
        <v>248</v>
      </c>
      <c r="F114" s="181" t="s">
        <v>249</v>
      </c>
      <c r="G114" s="179"/>
      <c r="H114" s="179"/>
      <c r="I114" s="182"/>
      <c r="J114" s="183">
        <f>BK114</f>
        <v>0</v>
      </c>
      <c r="K114" s="179"/>
      <c r="L114" s="184"/>
      <c r="M114" s="185"/>
      <c r="N114" s="186"/>
      <c r="O114" s="186"/>
      <c r="P114" s="187">
        <f>P115+P130+P160+P206+P258+P263</f>
        <v>0</v>
      </c>
      <c r="Q114" s="186"/>
      <c r="R114" s="187">
        <f>R115+R130+R160+R206+R258+R263</f>
        <v>54.825133939999994</v>
      </c>
      <c r="S114" s="186"/>
      <c r="T114" s="188">
        <f>T115+T130+T160+T206+T258+T263</f>
        <v>46.781263000000003</v>
      </c>
      <c r="AR114" s="189" t="s">
        <v>79</v>
      </c>
      <c r="AT114" s="190" t="s">
        <v>70</v>
      </c>
      <c r="AU114" s="190" t="s">
        <v>71</v>
      </c>
      <c r="AY114" s="189" t="s">
        <v>250</v>
      </c>
      <c r="BK114" s="191">
        <f>BK115+BK130+BK160+BK206+BK258+BK263</f>
        <v>0</v>
      </c>
    </row>
    <row r="115" spans="2:65" s="10" customFormat="1" ht="19.899999999999999" customHeight="1">
      <c r="B115" s="178"/>
      <c r="C115" s="179"/>
      <c r="D115" s="192" t="s">
        <v>70</v>
      </c>
      <c r="E115" s="193" t="s">
        <v>251</v>
      </c>
      <c r="F115" s="193" t="s">
        <v>252</v>
      </c>
      <c r="G115" s="179"/>
      <c r="H115" s="179"/>
      <c r="I115" s="182"/>
      <c r="J115" s="194">
        <f>BK115</f>
        <v>0</v>
      </c>
      <c r="K115" s="179"/>
      <c r="L115" s="184"/>
      <c r="M115" s="185"/>
      <c r="N115" s="186"/>
      <c r="O115" s="186"/>
      <c r="P115" s="187">
        <f>SUM(P116:P129)</f>
        <v>0</v>
      </c>
      <c r="Q115" s="186"/>
      <c r="R115" s="187">
        <f>SUM(R116:R129)</f>
        <v>0.90093610000000013</v>
      </c>
      <c r="S115" s="186"/>
      <c r="T115" s="188">
        <f>SUM(T116:T129)</f>
        <v>0</v>
      </c>
      <c r="AR115" s="189" t="s">
        <v>79</v>
      </c>
      <c r="AT115" s="190" t="s">
        <v>70</v>
      </c>
      <c r="AU115" s="190" t="s">
        <v>79</v>
      </c>
      <c r="AY115" s="189" t="s">
        <v>250</v>
      </c>
      <c r="BK115" s="191">
        <f>SUM(BK116:BK129)</f>
        <v>0</v>
      </c>
    </row>
    <row r="116" spans="2:65" s="1" customFormat="1" ht="22.5" customHeight="1">
      <c r="B116" s="41"/>
      <c r="C116" s="195" t="s">
        <v>79</v>
      </c>
      <c r="D116" s="195" t="s">
        <v>253</v>
      </c>
      <c r="E116" s="196" t="s">
        <v>254</v>
      </c>
      <c r="F116" s="197" t="s">
        <v>255</v>
      </c>
      <c r="G116" s="198" t="s">
        <v>256</v>
      </c>
      <c r="H116" s="199">
        <v>5.8999999999999997E-2</v>
      </c>
      <c r="I116" s="200"/>
      <c r="J116" s="201">
        <f>ROUND(I116*H116,2)</f>
        <v>0</v>
      </c>
      <c r="K116" s="197" t="s">
        <v>257</v>
      </c>
      <c r="L116" s="61"/>
      <c r="M116" s="202" t="s">
        <v>21</v>
      </c>
      <c r="N116" s="203" t="s">
        <v>43</v>
      </c>
      <c r="O116" s="42"/>
      <c r="P116" s="204">
        <f>O116*H116</f>
        <v>0</v>
      </c>
      <c r="Q116" s="204">
        <v>1.94302</v>
      </c>
      <c r="R116" s="204">
        <f>Q116*H116</f>
        <v>0.11463817999999999</v>
      </c>
      <c r="S116" s="204">
        <v>0</v>
      </c>
      <c r="T116" s="205">
        <f>S116*H116</f>
        <v>0</v>
      </c>
      <c r="AR116" s="24" t="s">
        <v>258</v>
      </c>
      <c r="AT116" s="24" t="s">
        <v>253</v>
      </c>
      <c r="AU116" s="24" t="s">
        <v>94</v>
      </c>
      <c r="AY116" s="24" t="s">
        <v>250</v>
      </c>
      <c r="BE116" s="206">
        <f>IF(N116="základní",J116,0)</f>
        <v>0</v>
      </c>
      <c r="BF116" s="206">
        <f>IF(N116="snížená",J116,0)</f>
        <v>0</v>
      </c>
      <c r="BG116" s="206">
        <f>IF(N116="zákl. přenesená",J116,0)</f>
        <v>0</v>
      </c>
      <c r="BH116" s="206">
        <f>IF(N116="sníž. přenesená",J116,0)</f>
        <v>0</v>
      </c>
      <c r="BI116" s="206">
        <f>IF(N116="nulová",J116,0)</f>
        <v>0</v>
      </c>
      <c r="BJ116" s="24" t="s">
        <v>94</v>
      </c>
      <c r="BK116" s="206">
        <f>ROUND(I116*H116,2)</f>
        <v>0</v>
      </c>
      <c r="BL116" s="24" t="s">
        <v>258</v>
      </c>
      <c r="BM116" s="24" t="s">
        <v>2428</v>
      </c>
    </row>
    <row r="117" spans="2:65" s="11" customFormat="1">
      <c r="B117" s="207"/>
      <c r="C117" s="208"/>
      <c r="D117" s="221" t="s">
        <v>260</v>
      </c>
      <c r="E117" s="231" t="s">
        <v>21</v>
      </c>
      <c r="F117" s="232" t="s">
        <v>2429</v>
      </c>
      <c r="G117" s="208"/>
      <c r="H117" s="233">
        <v>5.8999999999999997E-2</v>
      </c>
      <c r="I117" s="213"/>
      <c r="J117" s="208"/>
      <c r="K117" s="208"/>
      <c r="L117" s="214"/>
      <c r="M117" s="215"/>
      <c r="N117" s="216"/>
      <c r="O117" s="216"/>
      <c r="P117" s="216"/>
      <c r="Q117" s="216"/>
      <c r="R117" s="216"/>
      <c r="S117" s="216"/>
      <c r="T117" s="217"/>
      <c r="AT117" s="218" t="s">
        <v>260</v>
      </c>
      <c r="AU117" s="218" t="s">
        <v>94</v>
      </c>
      <c r="AV117" s="11" t="s">
        <v>94</v>
      </c>
      <c r="AW117" s="11" t="s">
        <v>35</v>
      </c>
      <c r="AX117" s="11" t="s">
        <v>79</v>
      </c>
      <c r="AY117" s="218" t="s">
        <v>250</v>
      </c>
    </row>
    <row r="118" spans="2:65" s="1" customFormat="1" ht="22.5" customHeight="1">
      <c r="B118" s="41"/>
      <c r="C118" s="195" t="s">
        <v>94</v>
      </c>
      <c r="D118" s="195" t="s">
        <v>253</v>
      </c>
      <c r="E118" s="196" t="s">
        <v>264</v>
      </c>
      <c r="F118" s="197" t="s">
        <v>265</v>
      </c>
      <c r="G118" s="198" t="s">
        <v>266</v>
      </c>
      <c r="H118" s="199">
        <v>4.9000000000000002E-2</v>
      </c>
      <c r="I118" s="200"/>
      <c r="J118" s="201">
        <f>ROUND(I118*H118,2)</f>
        <v>0</v>
      </c>
      <c r="K118" s="197" t="s">
        <v>257</v>
      </c>
      <c r="L118" s="61"/>
      <c r="M118" s="202" t="s">
        <v>21</v>
      </c>
      <c r="N118" s="203" t="s">
        <v>43</v>
      </c>
      <c r="O118" s="42"/>
      <c r="P118" s="204">
        <f>O118*H118</f>
        <v>0</v>
      </c>
      <c r="Q118" s="204">
        <v>1.0900000000000001</v>
      </c>
      <c r="R118" s="204">
        <f>Q118*H118</f>
        <v>5.3410000000000006E-2</v>
      </c>
      <c r="S118" s="204">
        <v>0</v>
      </c>
      <c r="T118" s="205">
        <f>S118*H118</f>
        <v>0</v>
      </c>
      <c r="AR118" s="24" t="s">
        <v>258</v>
      </c>
      <c r="AT118" s="24" t="s">
        <v>253</v>
      </c>
      <c r="AU118" s="24" t="s">
        <v>94</v>
      </c>
      <c r="AY118" s="24" t="s">
        <v>250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24" t="s">
        <v>94</v>
      </c>
      <c r="BK118" s="206">
        <f>ROUND(I118*H118,2)</f>
        <v>0</v>
      </c>
      <c r="BL118" s="24" t="s">
        <v>258</v>
      </c>
      <c r="BM118" s="24" t="s">
        <v>2430</v>
      </c>
    </row>
    <row r="119" spans="2:65" s="11" customFormat="1">
      <c r="B119" s="207"/>
      <c r="C119" s="208"/>
      <c r="D119" s="221" t="s">
        <v>260</v>
      </c>
      <c r="E119" s="231" t="s">
        <v>21</v>
      </c>
      <c r="F119" s="232" t="s">
        <v>2431</v>
      </c>
      <c r="G119" s="208"/>
      <c r="H119" s="233">
        <v>4.9000000000000002E-2</v>
      </c>
      <c r="I119" s="213"/>
      <c r="J119" s="208"/>
      <c r="K119" s="208"/>
      <c r="L119" s="214"/>
      <c r="M119" s="215"/>
      <c r="N119" s="216"/>
      <c r="O119" s="216"/>
      <c r="P119" s="216"/>
      <c r="Q119" s="216"/>
      <c r="R119" s="216"/>
      <c r="S119" s="216"/>
      <c r="T119" s="217"/>
      <c r="AT119" s="218" t="s">
        <v>260</v>
      </c>
      <c r="AU119" s="218" t="s">
        <v>94</v>
      </c>
      <c r="AV119" s="11" t="s">
        <v>94</v>
      </c>
      <c r="AW119" s="11" t="s">
        <v>35</v>
      </c>
      <c r="AX119" s="11" t="s">
        <v>79</v>
      </c>
      <c r="AY119" s="218" t="s">
        <v>250</v>
      </c>
    </row>
    <row r="120" spans="2:65" s="1" customFormat="1" ht="22.5" customHeight="1">
      <c r="B120" s="41"/>
      <c r="C120" s="195" t="s">
        <v>251</v>
      </c>
      <c r="D120" s="195" t="s">
        <v>253</v>
      </c>
      <c r="E120" s="196" t="s">
        <v>269</v>
      </c>
      <c r="F120" s="197" t="s">
        <v>270</v>
      </c>
      <c r="G120" s="198" t="s">
        <v>271</v>
      </c>
      <c r="H120" s="199">
        <v>2.7090000000000001</v>
      </c>
      <c r="I120" s="200"/>
      <c r="J120" s="201">
        <f>ROUND(I120*H120,2)</f>
        <v>0</v>
      </c>
      <c r="K120" s="197" t="s">
        <v>257</v>
      </c>
      <c r="L120" s="61"/>
      <c r="M120" s="202" t="s">
        <v>21</v>
      </c>
      <c r="N120" s="203" t="s">
        <v>43</v>
      </c>
      <c r="O120" s="42"/>
      <c r="P120" s="204">
        <f>O120*H120</f>
        <v>0</v>
      </c>
      <c r="Q120" s="204">
        <v>2.8570000000000002E-2</v>
      </c>
      <c r="R120" s="204">
        <f>Q120*H120</f>
        <v>7.7396130000000007E-2</v>
      </c>
      <c r="S120" s="204">
        <v>0</v>
      </c>
      <c r="T120" s="205">
        <f>S120*H120</f>
        <v>0</v>
      </c>
      <c r="AR120" s="24" t="s">
        <v>258</v>
      </c>
      <c r="AT120" s="24" t="s">
        <v>253</v>
      </c>
      <c r="AU120" s="24" t="s">
        <v>94</v>
      </c>
      <c r="AY120" s="24" t="s">
        <v>250</v>
      </c>
      <c r="BE120" s="206">
        <f>IF(N120="základní",J120,0)</f>
        <v>0</v>
      </c>
      <c r="BF120" s="206">
        <f>IF(N120="snížená",J120,0)</f>
        <v>0</v>
      </c>
      <c r="BG120" s="206">
        <f>IF(N120="zákl. přenesená",J120,0)</f>
        <v>0</v>
      </c>
      <c r="BH120" s="206">
        <f>IF(N120="sníž. přenesená",J120,0)</f>
        <v>0</v>
      </c>
      <c r="BI120" s="206">
        <f>IF(N120="nulová",J120,0)</f>
        <v>0</v>
      </c>
      <c r="BJ120" s="24" t="s">
        <v>94</v>
      </c>
      <c r="BK120" s="206">
        <f>ROUND(I120*H120,2)</f>
        <v>0</v>
      </c>
      <c r="BL120" s="24" t="s">
        <v>258</v>
      </c>
      <c r="BM120" s="24" t="s">
        <v>2432</v>
      </c>
    </row>
    <row r="121" spans="2:65" s="11" customFormat="1">
      <c r="B121" s="207"/>
      <c r="C121" s="208"/>
      <c r="D121" s="221" t="s">
        <v>260</v>
      </c>
      <c r="E121" s="231" t="s">
        <v>21</v>
      </c>
      <c r="F121" s="232" t="s">
        <v>145</v>
      </c>
      <c r="G121" s="208"/>
      <c r="H121" s="233">
        <v>2.7090000000000001</v>
      </c>
      <c r="I121" s="213"/>
      <c r="J121" s="208"/>
      <c r="K121" s="208"/>
      <c r="L121" s="214"/>
      <c r="M121" s="215"/>
      <c r="N121" s="216"/>
      <c r="O121" s="216"/>
      <c r="P121" s="216"/>
      <c r="Q121" s="216"/>
      <c r="R121" s="216"/>
      <c r="S121" s="216"/>
      <c r="T121" s="217"/>
      <c r="AT121" s="218" t="s">
        <v>260</v>
      </c>
      <c r="AU121" s="218" t="s">
        <v>94</v>
      </c>
      <c r="AV121" s="11" t="s">
        <v>94</v>
      </c>
      <c r="AW121" s="11" t="s">
        <v>35</v>
      </c>
      <c r="AX121" s="11" t="s">
        <v>79</v>
      </c>
      <c r="AY121" s="218" t="s">
        <v>250</v>
      </c>
    </row>
    <row r="122" spans="2:65" s="1" customFormat="1" ht="31.5" customHeight="1">
      <c r="B122" s="41"/>
      <c r="C122" s="195" t="s">
        <v>258</v>
      </c>
      <c r="D122" s="195" t="s">
        <v>253</v>
      </c>
      <c r="E122" s="196" t="s">
        <v>278</v>
      </c>
      <c r="F122" s="197" t="s">
        <v>279</v>
      </c>
      <c r="G122" s="198" t="s">
        <v>271</v>
      </c>
      <c r="H122" s="199">
        <v>2.7149999999999999</v>
      </c>
      <c r="I122" s="200"/>
      <c r="J122" s="201">
        <f>ROUND(I122*H122,2)</f>
        <v>0</v>
      </c>
      <c r="K122" s="197" t="s">
        <v>257</v>
      </c>
      <c r="L122" s="61"/>
      <c r="M122" s="202" t="s">
        <v>21</v>
      </c>
      <c r="N122" s="203" t="s">
        <v>43</v>
      </c>
      <c r="O122" s="42"/>
      <c r="P122" s="204">
        <f>O122*H122</f>
        <v>0</v>
      </c>
      <c r="Q122" s="204">
        <v>6.4049999999999996E-2</v>
      </c>
      <c r="R122" s="204">
        <f>Q122*H122</f>
        <v>0.17389574999999999</v>
      </c>
      <c r="S122" s="204">
        <v>0</v>
      </c>
      <c r="T122" s="205">
        <f>S122*H122</f>
        <v>0</v>
      </c>
      <c r="AR122" s="24" t="s">
        <v>258</v>
      </c>
      <c r="AT122" s="24" t="s">
        <v>253</v>
      </c>
      <c r="AU122" s="24" t="s">
        <v>94</v>
      </c>
      <c r="AY122" s="24" t="s">
        <v>250</v>
      </c>
      <c r="BE122" s="206">
        <f>IF(N122="základní",J122,0)</f>
        <v>0</v>
      </c>
      <c r="BF122" s="206">
        <f>IF(N122="snížená",J122,0)</f>
        <v>0</v>
      </c>
      <c r="BG122" s="206">
        <f>IF(N122="zákl. přenesená",J122,0)</f>
        <v>0</v>
      </c>
      <c r="BH122" s="206">
        <f>IF(N122="sníž. přenesená",J122,0)</f>
        <v>0</v>
      </c>
      <c r="BI122" s="206">
        <f>IF(N122="nulová",J122,0)</f>
        <v>0</v>
      </c>
      <c r="BJ122" s="24" t="s">
        <v>94</v>
      </c>
      <c r="BK122" s="206">
        <f>ROUND(I122*H122,2)</f>
        <v>0</v>
      </c>
      <c r="BL122" s="24" t="s">
        <v>258</v>
      </c>
      <c r="BM122" s="24" t="s">
        <v>2433</v>
      </c>
    </row>
    <row r="123" spans="2:65" s="11" customFormat="1">
      <c r="B123" s="207"/>
      <c r="C123" s="208"/>
      <c r="D123" s="221" t="s">
        <v>260</v>
      </c>
      <c r="E123" s="231" t="s">
        <v>21</v>
      </c>
      <c r="F123" s="232" t="s">
        <v>2434</v>
      </c>
      <c r="G123" s="208"/>
      <c r="H123" s="233">
        <v>2.7149999999999999</v>
      </c>
      <c r="I123" s="213"/>
      <c r="J123" s="208"/>
      <c r="K123" s="208"/>
      <c r="L123" s="214"/>
      <c r="M123" s="215"/>
      <c r="N123" s="216"/>
      <c r="O123" s="216"/>
      <c r="P123" s="216"/>
      <c r="Q123" s="216"/>
      <c r="R123" s="216"/>
      <c r="S123" s="216"/>
      <c r="T123" s="217"/>
      <c r="AT123" s="218" t="s">
        <v>260</v>
      </c>
      <c r="AU123" s="218" t="s">
        <v>94</v>
      </c>
      <c r="AV123" s="11" t="s">
        <v>94</v>
      </c>
      <c r="AW123" s="11" t="s">
        <v>35</v>
      </c>
      <c r="AX123" s="11" t="s">
        <v>79</v>
      </c>
      <c r="AY123" s="218" t="s">
        <v>250</v>
      </c>
    </row>
    <row r="124" spans="2:65" s="1" customFormat="1" ht="22.5" customHeight="1">
      <c r="B124" s="41"/>
      <c r="C124" s="195" t="s">
        <v>277</v>
      </c>
      <c r="D124" s="195" t="s">
        <v>253</v>
      </c>
      <c r="E124" s="196" t="s">
        <v>283</v>
      </c>
      <c r="F124" s="197" t="s">
        <v>284</v>
      </c>
      <c r="G124" s="198" t="s">
        <v>271</v>
      </c>
      <c r="H124" s="199">
        <v>0.32400000000000001</v>
      </c>
      <c r="I124" s="200"/>
      <c r="J124" s="201">
        <f>ROUND(I124*H124,2)</f>
        <v>0</v>
      </c>
      <c r="K124" s="197" t="s">
        <v>257</v>
      </c>
      <c r="L124" s="61"/>
      <c r="M124" s="202" t="s">
        <v>21</v>
      </c>
      <c r="N124" s="203" t="s">
        <v>43</v>
      </c>
      <c r="O124" s="42"/>
      <c r="P124" s="204">
        <f>O124*H124</f>
        <v>0</v>
      </c>
      <c r="Q124" s="204">
        <v>0.17818000000000001</v>
      </c>
      <c r="R124" s="204">
        <f>Q124*H124</f>
        <v>5.7730320000000002E-2</v>
      </c>
      <c r="S124" s="204">
        <v>0</v>
      </c>
      <c r="T124" s="205">
        <f>S124*H124</f>
        <v>0</v>
      </c>
      <c r="AR124" s="24" t="s">
        <v>258</v>
      </c>
      <c r="AT124" s="24" t="s">
        <v>253</v>
      </c>
      <c r="AU124" s="24" t="s">
        <v>94</v>
      </c>
      <c r="AY124" s="24" t="s">
        <v>250</v>
      </c>
      <c r="BE124" s="206">
        <f>IF(N124="základní",J124,0)</f>
        <v>0</v>
      </c>
      <c r="BF124" s="206">
        <f>IF(N124="snížená",J124,0)</f>
        <v>0</v>
      </c>
      <c r="BG124" s="206">
        <f>IF(N124="zákl. přenesená",J124,0)</f>
        <v>0</v>
      </c>
      <c r="BH124" s="206">
        <f>IF(N124="sníž. přenesená",J124,0)</f>
        <v>0</v>
      </c>
      <c r="BI124" s="206">
        <f>IF(N124="nulová",J124,0)</f>
        <v>0</v>
      </c>
      <c r="BJ124" s="24" t="s">
        <v>94</v>
      </c>
      <c r="BK124" s="206">
        <f>ROUND(I124*H124,2)</f>
        <v>0</v>
      </c>
      <c r="BL124" s="24" t="s">
        <v>258</v>
      </c>
      <c r="BM124" s="24" t="s">
        <v>2435</v>
      </c>
    </row>
    <row r="125" spans="2:65" s="11" customFormat="1">
      <c r="B125" s="207"/>
      <c r="C125" s="208"/>
      <c r="D125" s="221" t="s">
        <v>260</v>
      </c>
      <c r="E125" s="231" t="s">
        <v>21</v>
      </c>
      <c r="F125" s="232" t="s">
        <v>2436</v>
      </c>
      <c r="G125" s="208"/>
      <c r="H125" s="233">
        <v>0.32400000000000001</v>
      </c>
      <c r="I125" s="213"/>
      <c r="J125" s="208"/>
      <c r="K125" s="208"/>
      <c r="L125" s="214"/>
      <c r="M125" s="215"/>
      <c r="N125" s="216"/>
      <c r="O125" s="216"/>
      <c r="P125" s="216"/>
      <c r="Q125" s="216"/>
      <c r="R125" s="216"/>
      <c r="S125" s="216"/>
      <c r="T125" s="217"/>
      <c r="AT125" s="218" t="s">
        <v>260</v>
      </c>
      <c r="AU125" s="218" t="s">
        <v>94</v>
      </c>
      <c r="AV125" s="11" t="s">
        <v>94</v>
      </c>
      <c r="AW125" s="11" t="s">
        <v>35</v>
      </c>
      <c r="AX125" s="11" t="s">
        <v>79</v>
      </c>
      <c r="AY125" s="218" t="s">
        <v>250</v>
      </c>
    </row>
    <row r="126" spans="2:65" s="1" customFormat="1" ht="22.5" customHeight="1">
      <c r="B126" s="41"/>
      <c r="C126" s="195" t="s">
        <v>282</v>
      </c>
      <c r="D126" s="195" t="s">
        <v>253</v>
      </c>
      <c r="E126" s="196" t="s">
        <v>2437</v>
      </c>
      <c r="F126" s="197" t="s">
        <v>2438</v>
      </c>
      <c r="G126" s="198" t="s">
        <v>271</v>
      </c>
      <c r="H126" s="199">
        <v>0.39400000000000002</v>
      </c>
      <c r="I126" s="200"/>
      <c r="J126" s="201">
        <f>ROUND(I126*H126,2)</f>
        <v>0</v>
      </c>
      <c r="K126" s="197" t="s">
        <v>21</v>
      </c>
      <c r="L126" s="61"/>
      <c r="M126" s="202" t="s">
        <v>21</v>
      </c>
      <c r="N126" s="203" t="s">
        <v>43</v>
      </c>
      <c r="O126" s="42"/>
      <c r="P126" s="204">
        <f>O126*H126</f>
        <v>0</v>
      </c>
      <c r="Q126" s="204">
        <v>4.9790000000000001E-2</v>
      </c>
      <c r="R126" s="204">
        <f>Q126*H126</f>
        <v>1.9617260000000001E-2</v>
      </c>
      <c r="S126" s="204">
        <v>0</v>
      </c>
      <c r="T126" s="205">
        <f>S126*H126</f>
        <v>0</v>
      </c>
      <c r="AR126" s="24" t="s">
        <v>258</v>
      </c>
      <c r="AT126" s="24" t="s">
        <v>253</v>
      </c>
      <c r="AU126" s="24" t="s">
        <v>94</v>
      </c>
      <c r="AY126" s="24" t="s">
        <v>250</v>
      </c>
      <c r="BE126" s="206">
        <f>IF(N126="základní",J126,0)</f>
        <v>0</v>
      </c>
      <c r="BF126" s="206">
        <f>IF(N126="snížená",J126,0)</f>
        <v>0</v>
      </c>
      <c r="BG126" s="206">
        <f>IF(N126="zákl. přenesená",J126,0)</f>
        <v>0</v>
      </c>
      <c r="BH126" s="206">
        <f>IF(N126="sníž. přenesená",J126,0)</f>
        <v>0</v>
      </c>
      <c r="BI126" s="206">
        <f>IF(N126="nulová",J126,0)</f>
        <v>0</v>
      </c>
      <c r="BJ126" s="24" t="s">
        <v>94</v>
      </c>
      <c r="BK126" s="206">
        <f>ROUND(I126*H126,2)</f>
        <v>0</v>
      </c>
      <c r="BL126" s="24" t="s">
        <v>258</v>
      </c>
      <c r="BM126" s="24" t="s">
        <v>2439</v>
      </c>
    </row>
    <row r="127" spans="2:65" s="11" customFormat="1">
      <c r="B127" s="207"/>
      <c r="C127" s="208"/>
      <c r="D127" s="221" t="s">
        <v>260</v>
      </c>
      <c r="E127" s="231" t="s">
        <v>21</v>
      </c>
      <c r="F127" s="232" t="s">
        <v>2440</v>
      </c>
      <c r="G127" s="208"/>
      <c r="H127" s="233">
        <v>0.39400000000000002</v>
      </c>
      <c r="I127" s="213"/>
      <c r="J127" s="208"/>
      <c r="K127" s="208"/>
      <c r="L127" s="214"/>
      <c r="M127" s="215"/>
      <c r="N127" s="216"/>
      <c r="O127" s="216"/>
      <c r="P127" s="216"/>
      <c r="Q127" s="216"/>
      <c r="R127" s="216"/>
      <c r="S127" s="216"/>
      <c r="T127" s="217"/>
      <c r="AT127" s="218" t="s">
        <v>260</v>
      </c>
      <c r="AU127" s="218" t="s">
        <v>94</v>
      </c>
      <c r="AV127" s="11" t="s">
        <v>94</v>
      </c>
      <c r="AW127" s="11" t="s">
        <v>35</v>
      </c>
      <c r="AX127" s="11" t="s">
        <v>79</v>
      </c>
      <c r="AY127" s="218" t="s">
        <v>250</v>
      </c>
    </row>
    <row r="128" spans="2:65" s="1" customFormat="1" ht="31.5" customHeight="1">
      <c r="B128" s="41"/>
      <c r="C128" s="195" t="s">
        <v>287</v>
      </c>
      <c r="D128" s="195" t="s">
        <v>253</v>
      </c>
      <c r="E128" s="196" t="s">
        <v>2441</v>
      </c>
      <c r="F128" s="197" t="s">
        <v>2442</v>
      </c>
      <c r="G128" s="198" t="s">
        <v>271</v>
      </c>
      <c r="H128" s="199">
        <v>2.5990000000000002</v>
      </c>
      <c r="I128" s="200"/>
      <c r="J128" s="201">
        <f>ROUND(I128*H128,2)</f>
        <v>0</v>
      </c>
      <c r="K128" s="197" t="s">
        <v>257</v>
      </c>
      <c r="L128" s="61"/>
      <c r="M128" s="202" t="s">
        <v>21</v>
      </c>
      <c r="N128" s="203" t="s">
        <v>43</v>
      </c>
      <c r="O128" s="42"/>
      <c r="P128" s="204">
        <f>O128*H128</f>
        <v>0</v>
      </c>
      <c r="Q128" s="204">
        <v>0.15554000000000001</v>
      </c>
      <c r="R128" s="204">
        <f>Q128*H128</f>
        <v>0.40424846000000009</v>
      </c>
      <c r="S128" s="204">
        <v>0</v>
      </c>
      <c r="T128" s="205">
        <f>S128*H128</f>
        <v>0</v>
      </c>
      <c r="AR128" s="24" t="s">
        <v>258</v>
      </c>
      <c r="AT128" s="24" t="s">
        <v>253</v>
      </c>
      <c r="AU128" s="24" t="s">
        <v>94</v>
      </c>
      <c r="AY128" s="24" t="s">
        <v>250</v>
      </c>
      <c r="BE128" s="206">
        <f>IF(N128="základní",J128,0)</f>
        <v>0</v>
      </c>
      <c r="BF128" s="206">
        <f>IF(N128="snížená",J128,0)</f>
        <v>0</v>
      </c>
      <c r="BG128" s="206">
        <f>IF(N128="zákl. přenesená",J128,0)</f>
        <v>0</v>
      </c>
      <c r="BH128" s="206">
        <f>IF(N128="sníž. přenesená",J128,0)</f>
        <v>0</v>
      </c>
      <c r="BI128" s="206">
        <f>IF(N128="nulová",J128,0)</f>
        <v>0</v>
      </c>
      <c r="BJ128" s="24" t="s">
        <v>94</v>
      </c>
      <c r="BK128" s="206">
        <f>ROUND(I128*H128,2)</f>
        <v>0</v>
      </c>
      <c r="BL128" s="24" t="s">
        <v>258</v>
      </c>
      <c r="BM128" s="24" t="s">
        <v>2443</v>
      </c>
    </row>
    <row r="129" spans="2:65" s="11" customFormat="1">
      <c r="B129" s="207"/>
      <c r="C129" s="208"/>
      <c r="D129" s="209" t="s">
        <v>260</v>
      </c>
      <c r="E129" s="210" t="s">
        <v>21</v>
      </c>
      <c r="F129" s="211" t="s">
        <v>2444</v>
      </c>
      <c r="G129" s="208"/>
      <c r="H129" s="212">
        <v>2.5990000000000002</v>
      </c>
      <c r="I129" s="213"/>
      <c r="J129" s="208"/>
      <c r="K129" s="208"/>
      <c r="L129" s="214"/>
      <c r="M129" s="215"/>
      <c r="N129" s="216"/>
      <c r="O129" s="216"/>
      <c r="P129" s="216"/>
      <c r="Q129" s="216"/>
      <c r="R129" s="216"/>
      <c r="S129" s="216"/>
      <c r="T129" s="217"/>
      <c r="AT129" s="218" t="s">
        <v>260</v>
      </c>
      <c r="AU129" s="218" t="s">
        <v>94</v>
      </c>
      <c r="AV129" s="11" t="s">
        <v>94</v>
      </c>
      <c r="AW129" s="11" t="s">
        <v>35</v>
      </c>
      <c r="AX129" s="11" t="s">
        <v>79</v>
      </c>
      <c r="AY129" s="218" t="s">
        <v>250</v>
      </c>
    </row>
    <row r="130" spans="2:65" s="10" customFormat="1" ht="29.85" customHeight="1">
      <c r="B130" s="178"/>
      <c r="C130" s="179"/>
      <c r="D130" s="192" t="s">
        <v>70</v>
      </c>
      <c r="E130" s="193" t="s">
        <v>258</v>
      </c>
      <c r="F130" s="193" t="s">
        <v>297</v>
      </c>
      <c r="G130" s="179"/>
      <c r="H130" s="179"/>
      <c r="I130" s="182"/>
      <c r="J130" s="194">
        <f>BK130</f>
        <v>0</v>
      </c>
      <c r="K130" s="179"/>
      <c r="L130" s="184"/>
      <c r="M130" s="185"/>
      <c r="N130" s="186"/>
      <c r="O130" s="186"/>
      <c r="P130" s="187">
        <f>SUM(P131:P159)</f>
        <v>0</v>
      </c>
      <c r="Q130" s="186"/>
      <c r="R130" s="187">
        <f>SUM(R131:R159)</f>
        <v>44.778912649999995</v>
      </c>
      <c r="S130" s="186"/>
      <c r="T130" s="188">
        <f>SUM(T131:T159)</f>
        <v>0</v>
      </c>
      <c r="AR130" s="189" t="s">
        <v>79</v>
      </c>
      <c r="AT130" s="190" t="s">
        <v>70</v>
      </c>
      <c r="AU130" s="190" t="s">
        <v>79</v>
      </c>
      <c r="AY130" s="189" t="s">
        <v>250</v>
      </c>
      <c r="BK130" s="191">
        <f>SUM(BK131:BK159)</f>
        <v>0</v>
      </c>
    </row>
    <row r="131" spans="2:65" s="1" customFormat="1" ht="22.5" customHeight="1">
      <c r="B131" s="41"/>
      <c r="C131" s="195" t="s">
        <v>292</v>
      </c>
      <c r="D131" s="195" t="s">
        <v>253</v>
      </c>
      <c r="E131" s="196" t="s">
        <v>309</v>
      </c>
      <c r="F131" s="197" t="s">
        <v>310</v>
      </c>
      <c r="G131" s="198" t="s">
        <v>301</v>
      </c>
      <c r="H131" s="199">
        <v>22</v>
      </c>
      <c r="I131" s="200"/>
      <c r="J131" s="201">
        <f>ROUND(I131*H131,2)</f>
        <v>0</v>
      </c>
      <c r="K131" s="197" t="s">
        <v>257</v>
      </c>
      <c r="L131" s="61"/>
      <c r="M131" s="202" t="s">
        <v>21</v>
      </c>
      <c r="N131" s="203" t="s">
        <v>43</v>
      </c>
      <c r="O131" s="42"/>
      <c r="P131" s="204">
        <f>O131*H131</f>
        <v>0</v>
      </c>
      <c r="Q131" s="204">
        <v>4.5900000000000003E-3</v>
      </c>
      <c r="R131" s="204">
        <f>Q131*H131</f>
        <v>0.10098000000000001</v>
      </c>
      <c r="S131" s="204">
        <v>0</v>
      </c>
      <c r="T131" s="205">
        <f>S131*H131</f>
        <v>0</v>
      </c>
      <c r="AR131" s="24" t="s">
        <v>258</v>
      </c>
      <c r="AT131" s="24" t="s">
        <v>253</v>
      </c>
      <c r="AU131" s="24" t="s">
        <v>94</v>
      </c>
      <c r="AY131" s="24" t="s">
        <v>250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24" t="s">
        <v>94</v>
      </c>
      <c r="BK131" s="206">
        <f>ROUND(I131*H131,2)</f>
        <v>0</v>
      </c>
      <c r="BL131" s="24" t="s">
        <v>258</v>
      </c>
      <c r="BM131" s="24" t="s">
        <v>2445</v>
      </c>
    </row>
    <row r="132" spans="2:65" s="1" customFormat="1" ht="22.5" customHeight="1">
      <c r="B132" s="41"/>
      <c r="C132" s="234" t="s">
        <v>298</v>
      </c>
      <c r="D132" s="234" t="s">
        <v>304</v>
      </c>
      <c r="E132" s="235" t="s">
        <v>313</v>
      </c>
      <c r="F132" s="236" t="s">
        <v>2446</v>
      </c>
      <c r="G132" s="237" t="s">
        <v>301</v>
      </c>
      <c r="H132" s="238">
        <v>16</v>
      </c>
      <c r="I132" s="239"/>
      <c r="J132" s="240">
        <f>ROUND(I132*H132,2)</f>
        <v>0</v>
      </c>
      <c r="K132" s="236" t="s">
        <v>21</v>
      </c>
      <c r="L132" s="241"/>
      <c r="M132" s="242" t="s">
        <v>21</v>
      </c>
      <c r="N132" s="243" t="s">
        <v>43</v>
      </c>
      <c r="O132" s="42"/>
      <c r="P132" s="204">
        <f>O132*H132</f>
        <v>0</v>
      </c>
      <c r="Q132" s="204">
        <v>0</v>
      </c>
      <c r="R132" s="204">
        <f>Q132*H132</f>
        <v>0</v>
      </c>
      <c r="S132" s="204">
        <v>0</v>
      </c>
      <c r="T132" s="205">
        <f>S132*H132</f>
        <v>0</v>
      </c>
      <c r="AR132" s="24" t="s">
        <v>292</v>
      </c>
      <c r="AT132" s="24" t="s">
        <v>304</v>
      </c>
      <c r="AU132" s="24" t="s">
        <v>94</v>
      </c>
      <c r="AY132" s="24" t="s">
        <v>250</v>
      </c>
      <c r="BE132" s="206">
        <f>IF(N132="základní",J132,0)</f>
        <v>0</v>
      </c>
      <c r="BF132" s="206">
        <f>IF(N132="snížená",J132,0)</f>
        <v>0</v>
      </c>
      <c r="BG132" s="206">
        <f>IF(N132="zákl. přenesená",J132,0)</f>
        <v>0</v>
      </c>
      <c r="BH132" s="206">
        <f>IF(N132="sníž. přenesená",J132,0)</f>
        <v>0</v>
      </c>
      <c r="BI132" s="206">
        <f>IF(N132="nulová",J132,0)</f>
        <v>0</v>
      </c>
      <c r="BJ132" s="24" t="s">
        <v>94</v>
      </c>
      <c r="BK132" s="206">
        <f>ROUND(I132*H132,2)</f>
        <v>0</v>
      </c>
      <c r="BL132" s="24" t="s">
        <v>258</v>
      </c>
      <c r="BM132" s="24" t="s">
        <v>2447</v>
      </c>
    </row>
    <row r="133" spans="2:65" s="1" customFormat="1" ht="22.5" customHeight="1">
      <c r="B133" s="41"/>
      <c r="C133" s="234" t="s">
        <v>303</v>
      </c>
      <c r="D133" s="234" t="s">
        <v>304</v>
      </c>
      <c r="E133" s="235" t="s">
        <v>2448</v>
      </c>
      <c r="F133" s="236" t="s">
        <v>2449</v>
      </c>
      <c r="G133" s="237" t="s">
        <v>301</v>
      </c>
      <c r="H133" s="238">
        <v>5</v>
      </c>
      <c r="I133" s="239"/>
      <c r="J133" s="240">
        <f>ROUND(I133*H133,2)</f>
        <v>0</v>
      </c>
      <c r="K133" s="236" t="s">
        <v>21</v>
      </c>
      <c r="L133" s="241"/>
      <c r="M133" s="242" t="s">
        <v>21</v>
      </c>
      <c r="N133" s="243" t="s">
        <v>43</v>
      </c>
      <c r="O133" s="42"/>
      <c r="P133" s="204">
        <f>O133*H133</f>
        <v>0</v>
      </c>
      <c r="Q133" s="204">
        <v>0</v>
      </c>
      <c r="R133" s="204">
        <f>Q133*H133</f>
        <v>0</v>
      </c>
      <c r="S133" s="204">
        <v>0</v>
      </c>
      <c r="T133" s="205">
        <f>S133*H133</f>
        <v>0</v>
      </c>
      <c r="AR133" s="24" t="s">
        <v>292</v>
      </c>
      <c r="AT133" s="24" t="s">
        <v>304</v>
      </c>
      <c r="AU133" s="24" t="s">
        <v>94</v>
      </c>
      <c r="AY133" s="24" t="s">
        <v>250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24" t="s">
        <v>94</v>
      </c>
      <c r="BK133" s="206">
        <f>ROUND(I133*H133,2)</f>
        <v>0</v>
      </c>
      <c r="BL133" s="24" t="s">
        <v>258</v>
      </c>
      <c r="BM133" s="24" t="s">
        <v>2450</v>
      </c>
    </row>
    <row r="134" spans="2:65" s="1" customFormat="1" ht="22.5" customHeight="1">
      <c r="B134" s="41"/>
      <c r="C134" s="234" t="s">
        <v>308</v>
      </c>
      <c r="D134" s="234" t="s">
        <v>304</v>
      </c>
      <c r="E134" s="235" t="s">
        <v>2451</v>
      </c>
      <c r="F134" s="236" t="s">
        <v>2452</v>
      </c>
      <c r="G134" s="237" t="s">
        <v>301</v>
      </c>
      <c r="H134" s="238">
        <v>1</v>
      </c>
      <c r="I134" s="239"/>
      <c r="J134" s="240">
        <f>ROUND(I134*H134,2)</f>
        <v>0</v>
      </c>
      <c r="K134" s="236" t="s">
        <v>21</v>
      </c>
      <c r="L134" s="241"/>
      <c r="M134" s="242" t="s">
        <v>21</v>
      </c>
      <c r="N134" s="243" t="s">
        <v>43</v>
      </c>
      <c r="O134" s="42"/>
      <c r="P134" s="204">
        <f>O134*H134</f>
        <v>0</v>
      </c>
      <c r="Q134" s="204">
        <v>0</v>
      </c>
      <c r="R134" s="204">
        <f>Q134*H134</f>
        <v>0</v>
      </c>
      <c r="S134" s="204">
        <v>0</v>
      </c>
      <c r="T134" s="205">
        <f>S134*H134</f>
        <v>0</v>
      </c>
      <c r="AR134" s="24" t="s">
        <v>292</v>
      </c>
      <c r="AT134" s="24" t="s">
        <v>304</v>
      </c>
      <c r="AU134" s="24" t="s">
        <v>94</v>
      </c>
      <c r="AY134" s="24" t="s">
        <v>250</v>
      </c>
      <c r="BE134" s="206">
        <f>IF(N134="základní",J134,0)</f>
        <v>0</v>
      </c>
      <c r="BF134" s="206">
        <f>IF(N134="snížená",J134,0)</f>
        <v>0</v>
      </c>
      <c r="BG134" s="206">
        <f>IF(N134="zákl. přenesená",J134,0)</f>
        <v>0</v>
      </c>
      <c r="BH134" s="206">
        <f>IF(N134="sníž. přenesená",J134,0)</f>
        <v>0</v>
      </c>
      <c r="BI134" s="206">
        <f>IF(N134="nulová",J134,0)</f>
        <v>0</v>
      </c>
      <c r="BJ134" s="24" t="s">
        <v>94</v>
      </c>
      <c r="BK134" s="206">
        <f>ROUND(I134*H134,2)</f>
        <v>0</v>
      </c>
      <c r="BL134" s="24" t="s">
        <v>258</v>
      </c>
      <c r="BM134" s="24" t="s">
        <v>2453</v>
      </c>
    </row>
    <row r="135" spans="2:65" s="1" customFormat="1" ht="22.5" customHeight="1">
      <c r="B135" s="41"/>
      <c r="C135" s="195" t="s">
        <v>312</v>
      </c>
      <c r="D135" s="195" t="s">
        <v>253</v>
      </c>
      <c r="E135" s="196" t="s">
        <v>317</v>
      </c>
      <c r="F135" s="197" t="s">
        <v>318</v>
      </c>
      <c r="G135" s="198" t="s">
        <v>256</v>
      </c>
      <c r="H135" s="199">
        <v>15.856999999999999</v>
      </c>
      <c r="I135" s="200"/>
      <c r="J135" s="201">
        <f>ROUND(I135*H135,2)</f>
        <v>0</v>
      </c>
      <c r="K135" s="197" t="s">
        <v>257</v>
      </c>
      <c r="L135" s="61"/>
      <c r="M135" s="202" t="s">
        <v>21</v>
      </c>
      <c r="N135" s="203" t="s">
        <v>43</v>
      </c>
      <c r="O135" s="42"/>
      <c r="P135" s="204">
        <f>O135*H135</f>
        <v>0</v>
      </c>
      <c r="Q135" s="204">
        <v>2.45343</v>
      </c>
      <c r="R135" s="204">
        <f>Q135*H135</f>
        <v>38.904039509999997</v>
      </c>
      <c r="S135" s="204">
        <v>0</v>
      </c>
      <c r="T135" s="205">
        <f>S135*H135</f>
        <v>0</v>
      </c>
      <c r="AR135" s="24" t="s">
        <v>258</v>
      </c>
      <c r="AT135" s="24" t="s">
        <v>253</v>
      </c>
      <c r="AU135" s="24" t="s">
        <v>94</v>
      </c>
      <c r="AY135" s="24" t="s">
        <v>250</v>
      </c>
      <c r="BE135" s="206">
        <f>IF(N135="základní",J135,0)</f>
        <v>0</v>
      </c>
      <c r="BF135" s="206">
        <f>IF(N135="snížená",J135,0)</f>
        <v>0</v>
      </c>
      <c r="BG135" s="206">
        <f>IF(N135="zákl. přenesená",J135,0)</f>
        <v>0</v>
      </c>
      <c r="BH135" s="206">
        <f>IF(N135="sníž. přenesená",J135,0)</f>
        <v>0</v>
      </c>
      <c r="BI135" s="206">
        <f>IF(N135="nulová",J135,0)</f>
        <v>0</v>
      </c>
      <c r="BJ135" s="24" t="s">
        <v>94</v>
      </c>
      <c r="BK135" s="206">
        <f>ROUND(I135*H135,2)</f>
        <v>0</v>
      </c>
      <c r="BL135" s="24" t="s">
        <v>258</v>
      </c>
      <c r="BM135" s="24" t="s">
        <v>2454</v>
      </c>
    </row>
    <row r="136" spans="2:65" s="11" customFormat="1">
      <c r="B136" s="207"/>
      <c r="C136" s="208"/>
      <c r="D136" s="221" t="s">
        <v>260</v>
      </c>
      <c r="E136" s="231" t="s">
        <v>21</v>
      </c>
      <c r="F136" s="232" t="s">
        <v>320</v>
      </c>
      <c r="G136" s="208"/>
      <c r="H136" s="233">
        <v>15.856999999999999</v>
      </c>
      <c r="I136" s="213"/>
      <c r="J136" s="208"/>
      <c r="K136" s="208"/>
      <c r="L136" s="214"/>
      <c r="M136" s="215"/>
      <c r="N136" s="216"/>
      <c r="O136" s="216"/>
      <c r="P136" s="216"/>
      <c r="Q136" s="216"/>
      <c r="R136" s="216"/>
      <c r="S136" s="216"/>
      <c r="T136" s="217"/>
      <c r="AT136" s="218" t="s">
        <v>260</v>
      </c>
      <c r="AU136" s="218" t="s">
        <v>94</v>
      </c>
      <c r="AV136" s="11" t="s">
        <v>94</v>
      </c>
      <c r="AW136" s="11" t="s">
        <v>35</v>
      </c>
      <c r="AX136" s="11" t="s">
        <v>79</v>
      </c>
      <c r="AY136" s="218" t="s">
        <v>250</v>
      </c>
    </row>
    <row r="137" spans="2:65" s="1" customFormat="1" ht="22.5" customHeight="1">
      <c r="B137" s="41"/>
      <c r="C137" s="195" t="s">
        <v>316</v>
      </c>
      <c r="D137" s="195" t="s">
        <v>253</v>
      </c>
      <c r="E137" s="196" t="s">
        <v>322</v>
      </c>
      <c r="F137" s="197" t="s">
        <v>323</v>
      </c>
      <c r="G137" s="198" t="s">
        <v>271</v>
      </c>
      <c r="H137" s="199">
        <v>155</v>
      </c>
      <c r="I137" s="200"/>
      <c r="J137" s="201">
        <f>ROUND(I137*H137,2)</f>
        <v>0</v>
      </c>
      <c r="K137" s="197" t="s">
        <v>257</v>
      </c>
      <c r="L137" s="61"/>
      <c r="M137" s="202" t="s">
        <v>21</v>
      </c>
      <c r="N137" s="203" t="s">
        <v>43</v>
      </c>
      <c r="O137" s="42"/>
      <c r="P137" s="204">
        <f>O137*H137</f>
        <v>0</v>
      </c>
      <c r="Q137" s="204">
        <v>1.128E-2</v>
      </c>
      <c r="R137" s="204">
        <f>Q137*H137</f>
        <v>1.7484</v>
      </c>
      <c r="S137" s="204">
        <v>0</v>
      </c>
      <c r="T137" s="205">
        <f>S137*H137</f>
        <v>0</v>
      </c>
      <c r="AR137" s="24" t="s">
        <v>258</v>
      </c>
      <c r="AT137" s="24" t="s">
        <v>253</v>
      </c>
      <c r="AU137" s="24" t="s">
        <v>94</v>
      </c>
      <c r="AY137" s="24" t="s">
        <v>250</v>
      </c>
      <c r="BE137" s="206">
        <f>IF(N137="základní",J137,0)</f>
        <v>0</v>
      </c>
      <c r="BF137" s="206">
        <f>IF(N137="snížená",J137,0)</f>
        <v>0</v>
      </c>
      <c r="BG137" s="206">
        <f>IF(N137="zákl. přenesená",J137,0)</f>
        <v>0</v>
      </c>
      <c r="BH137" s="206">
        <f>IF(N137="sníž. přenesená",J137,0)</f>
        <v>0</v>
      </c>
      <c r="BI137" s="206">
        <f>IF(N137="nulová",J137,0)</f>
        <v>0</v>
      </c>
      <c r="BJ137" s="24" t="s">
        <v>94</v>
      </c>
      <c r="BK137" s="206">
        <f>ROUND(I137*H137,2)</f>
        <v>0</v>
      </c>
      <c r="BL137" s="24" t="s">
        <v>258</v>
      </c>
      <c r="BM137" s="24" t="s">
        <v>2455</v>
      </c>
    </row>
    <row r="138" spans="2:65" s="11" customFormat="1">
      <c r="B138" s="207"/>
      <c r="C138" s="208"/>
      <c r="D138" s="209" t="s">
        <v>260</v>
      </c>
      <c r="E138" s="210" t="s">
        <v>21</v>
      </c>
      <c r="F138" s="211" t="s">
        <v>2456</v>
      </c>
      <c r="G138" s="208"/>
      <c r="H138" s="212">
        <v>155</v>
      </c>
      <c r="I138" s="213"/>
      <c r="J138" s="208"/>
      <c r="K138" s="208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260</v>
      </c>
      <c r="AU138" s="218" t="s">
        <v>94</v>
      </c>
      <c r="AV138" s="11" t="s">
        <v>94</v>
      </c>
      <c r="AW138" s="11" t="s">
        <v>35</v>
      </c>
      <c r="AX138" s="11" t="s">
        <v>71</v>
      </c>
      <c r="AY138" s="218" t="s">
        <v>250</v>
      </c>
    </row>
    <row r="139" spans="2:65" s="12" customFormat="1">
      <c r="B139" s="219"/>
      <c r="C139" s="220"/>
      <c r="D139" s="221" t="s">
        <v>260</v>
      </c>
      <c r="E139" s="222" t="s">
        <v>185</v>
      </c>
      <c r="F139" s="223" t="s">
        <v>263</v>
      </c>
      <c r="G139" s="220"/>
      <c r="H139" s="224">
        <v>155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260</v>
      </c>
      <c r="AU139" s="230" t="s">
        <v>94</v>
      </c>
      <c r="AV139" s="12" t="s">
        <v>251</v>
      </c>
      <c r="AW139" s="12" t="s">
        <v>35</v>
      </c>
      <c r="AX139" s="12" t="s">
        <v>79</v>
      </c>
      <c r="AY139" s="230" t="s">
        <v>250</v>
      </c>
    </row>
    <row r="140" spans="2:65" s="1" customFormat="1" ht="22.5" customHeight="1">
      <c r="B140" s="41"/>
      <c r="C140" s="195" t="s">
        <v>321</v>
      </c>
      <c r="D140" s="195" t="s">
        <v>253</v>
      </c>
      <c r="E140" s="196" t="s">
        <v>326</v>
      </c>
      <c r="F140" s="197" t="s">
        <v>327</v>
      </c>
      <c r="G140" s="198" t="s">
        <v>266</v>
      </c>
      <c r="H140" s="199">
        <v>0.19600000000000001</v>
      </c>
      <c r="I140" s="200"/>
      <c r="J140" s="201">
        <f>ROUND(I140*H140,2)</f>
        <v>0</v>
      </c>
      <c r="K140" s="197" t="s">
        <v>257</v>
      </c>
      <c r="L140" s="61"/>
      <c r="M140" s="202" t="s">
        <v>21</v>
      </c>
      <c r="N140" s="203" t="s">
        <v>43</v>
      </c>
      <c r="O140" s="42"/>
      <c r="P140" s="204">
        <f>O140*H140</f>
        <v>0</v>
      </c>
      <c r="Q140" s="204">
        <v>1.0551600000000001</v>
      </c>
      <c r="R140" s="204">
        <f>Q140*H140</f>
        <v>0.20681136000000003</v>
      </c>
      <c r="S140" s="204">
        <v>0</v>
      </c>
      <c r="T140" s="205">
        <f>S140*H140</f>
        <v>0</v>
      </c>
      <c r="AR140" s="24" t="s">
        <v>258</v>
      </c>
      <c r="AT140" s="24" t="s">
        <v>253</v>
      </c>
      <c r="AU140" s="24" t="s">
        <v>94</v>
      </c>
      <c r="AY140" s="24" t="s">
        <v>250</v>
      </c>
      <c r="BE140" s="206">
        <f>IF(N140="základní",J140,0)</f>
        <v>0</v>
      </c>
      <c r="BF140" s="206">
        <f>IF(N140="snížená",J140,0)</f>
        <v>0</v>
      </c>
      <c r="BG140" s="206">
        <f>IF(N140="zákl. přenesená",J140,0)</f>
        <v>0</v>
      </c>
      <c r="BH140" s="206">
        <f>IF(N140="sníž. přenesená",J140,0)</f>
        <v>0</v>
      </c>
      <c r="BI140" s="206">
        <f>IF(N140="nulová",J140,0)</f>
        <v>0</v>
      </c>
      <c r="BJ140" s="24" t="s">
        <v>94</v>
      </c>
      <c r="BK140" s="206">
        <f>ROUND(I140*H140,2)</f>
        <v>0</v>
      </c>
      <c r="BL140" s="24" t="s">
        <v>258</v>
      </c>
      <c r="BM140" s="24" t="s">
        <v>2457</v>
      </c>
    </row>
    <row r="141" spans="2:65" s="11" customFormat="1">
      <c r="B141" s="207"/>
      <c r="C141" s="208"/>
      <c r="D141" s="221" t="s">
        <v>260</v>
      </c>
      <c r="E141" s="231" t="s">
        <v>21</v>
      </c>
      <c r="F141" s="232" t="s">
        <v>2458</v>
      </c>
      <c r="G141" s="208"/>
      <c r="H141" s="233">
        <v>0.19600000000000001</v>
      </c>
      <c r="I141" s="213"/>
      <c r="J141" s="208"/>
      <c r="K141" s="208"/>
      <c r="L141" s="214"/>
      <c r="M141" s="215"/>
      <c r="N141" s="216"/>
      <c r="O141" s="216"/>
      <c r="P141" s="216"/>
      <c r="Q141" s="216"/>
      <c r="R141" s="216"/>
      <c r="S141" s="216"/>
      <c r="T141" s="217"/>
      <c r="AT141" s="218" t="s">
        <v>260</v>
      </c>
      <c r="AU141" s="218" t="s">
        <v>94</v>
      </c>
      <c r="AV141" s="11" t="s">
        <v>94</v>
      </c>
      <c r="AW141" s="11" t="s">
        <v>35</v>
      </c>
      <c r="AX141" s="11" t="s">
        <v>79</v>
      </c>
      <c r="AY141" s="218" t="s">
        <v>250</v>
      </c>
    </row>
    <row r="142" spans="2:65" s="1" customFormat="1" ht="22.5" customHeight="1">
      <c r="B142" s="41"/>
      <c r="C142" s="195" t="s">
        <v>10</v>
      </c>
      <c r="D142" s="195" t="s">
        <v>253</v>
      </c>
      <c r="E142" s="196" t="s">
        <v>331</v>
      </c>
      <c r="F142" s="197" t="s">
        <v>332</v>
      </c>
      <c r="G142" s="198" t="s">
        <v>266</v>
      </c>
      <c r="H142" s="199">
        <v>0.60899999999999999</v>
      </c>
      <c r="I142" s="200"/>
      <c r="J142" s="201">
        <f>ROUND(I142*H142,2)</f>
        <v>0</v>
      </c>
      <c r="K142" s="197" t="s">
        <v>257</v>
      </c>
      <c r="L142" s="61"/>
      <c r="M142" s="202" t="s">
        <v>21</v>
      </c>
      <c r="N142" s="203" t="s">
        <v>43</v>
      </c>
      <c r="O142" s="42"/>
      <c r="P142" s="204">
        <f>O142*H142</f>
        <v>0</v>
      </c>
      <c r="Q142" s="204">
        <v>1.0530600000000001</v>
      </c>
      <c r="R142" s="204">
        <f>Q142*H142</f>
        <v>0.64131354000000007</v>
      </c>
      <c r="S142" s="204">
        <v>0</v>
      </c>
      <c r="T142" s="205">
        <f>S142*H142</f>
        <v>0</v>
      </c>
      <c r="AR142" s="24" t="s">
        <v>258</v>
      </c>
      <c r="AT142" s="24" t="s">
        <v>253</v>
      </c>
      <c r="AU142" s="24" t="s">
        <v>94</v>
      </c>
      <c r="AY142" s="24" t="s">
        <v>250</v>
      </c>
      <c r="BE142" s="206">
        <f>IF(N142="základní",J142,0)</f>
        <v>0</v>
      </c>
      <c r="BF142" s="206">
        <f>IF(N142="snížená",J142,0)</f>
        <v>0</v>
      </c>
      <c r="BG142" s="206">
        <f>IF(N142="zákl. přenesená",J142,0)</f>
        <v>0</v>
      </c>
      <c r="BH142" s="206">
        <f>IF(N142="sníž. přenesená",J142,0)</f>
        <v>0</v>
      </c>
      <c r="BI142" s="206">
        <f>IF(N142="nulová",J142,0)</f>
        <v>0</v>
      </c>
      <c r="BJ142" s="24" t="s">
        <v>94</v>
      </c>
      <c r="BK142" s="206">
        <f>ROUND(I142*H142,2)</f>
        <v>0</v>
      </c>
      <c r="BL142" s="24" t="s">
        <v>258</v>
      </c>
      <c r="BM142" s="24" t="s">
        <v>2459</v>
      </c>
    </row>
    <row r="143" spans="2:65" s="11" customFormat="1">
      <c r="B143" s="207"/>
      <c r="C143" s="208"/>
      <c r="D143" s="221" t="s">
        <v>260</v>
      </c>
      <c r="E143" s="231" t="s">
        <v>21</v>
      </c>
      <c r="F143" s="232" t="s">
        <v>2460</v>
      </c>
      <c r="G143" s="208"/>
      <c r="H143" s="233">
        <v>0.60899999999999999</v>
      </c>
      <c r="I143" s="213"/>
      <c r="J143" s="208"/>
      <c r="K143" s="208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260</v>
      </c>
      <c r="AU143" s="218" t="s">
        <v>94</v>
      </c>
      <c r="AV143" s="11" t="s">
        <v>94</v>
      </c>
      <c r="AW143" s="11" t="s">
        <v>35</v>
      </c>
      <c r="AX143" s="11" t="s">
        <v>79</v>
      </c>
      <c r="AY143" s="218" t="s">
        <v>250</v>
      </c>
    </row>
    <row r="144" spans="2:65" s="1" customFormat="1" ht="22.5" customHeight="1">
      <c r="B144" s="41"/>
      <c r="C144" s="195" t="s">
        <v>330</v>
      </c>
      <c r="D144" s="195" t="s">
        <v>253</v>
      </c>
      <c r="E144" s="196" t="s">
        <v>336</v>
      </c>
      <c r="F144" s="197" t="s">
        <v>337</v>
      </c>
      <c r="G144" s="198" t="s">
        <v>301</v>
      </c>
      <c r="H144" s="199">
        <v>6</v>
      </c>
      <c r="I144" s="200"/>
      <c r="J144" s="201">
        <f>ROUND(I144*H144,2)</f>
        <v>0</v>
      </c>
      <c r="K144" s="197" t="s">
        <v>257</v>
      </c>
      <c r="L144" s="61"/>
      <c r="M144" s="202" t="s">
        <v>21</v>
      </c>
      <c r="N144" s="203" t="s">
        <v>43</v>
      </c>
      <c r="O144" s="42"/>
      <c r="P144" s="204">
        <f>O144*H144</f>
        <v>0</v>
      </c>
      <c r="Q144" s="204">
        <v>8.2350000000000007E-2</v>
      </c>
      <c r="R144" s="204">
        <f>Q144*H144</f>
        <v>0.49410000000000004</v>
      </c>
      <c r="S144" s="204">
        <v>0</v>
      </c>
      <c r="T144" s="205">
        <f>S144*H144</f>
        <v>0</v>
      </c>
      <c r="AR144" s="24" t="s">
        <v>258</v>
      </c>
      <c r="AT144" s="24" t="s">
        <v>253</v>
      </c>
      <c r="AU144" s="24" t="s">
        <v>94</v>
      </c>
      <c r="AY144" s="24" t="s">
        <v>250</v>
      </c>
      <c r="BE144" s="206">
        <f>IF(N144="základní",J144,0)</f>
        <v>0</v>
      </c>
      <c r="BF144" s="206">
        <f>IF(N144="snížená",J144,0)</f>
        <v>0</v>
      </c>
      <c r="BG144" s="206">
        <f>IF(N144="zákl. přenesená",J144,0)</f>
        <v>0</v>
      </c>
      <c r="BH144" s="206">
        <f>IF(N144="sníž. přenesená",J144,0)</f>
        <v>0</v>
      </c>
      <c r="BI144" s="206">
        <f>IF(N144="nulová",J144,0)</f>
        <v>0</v>
      </c>
      <c r="BJ144" s="24" t="s">
        <v>94</v>
      </c>
      <c r="BK144" s="206">
        <f>ROUND(I144*H144,2)</f>
        <v>0</v>
      </c>
      <c r="BL144" s="24" t="s">
        <v>258</v>
      </c>
      <c r="BM144" s="24" t="s">
        <v>2461</v>
      </c>
    </row>
    <row r="145" spans="2:65" s="11" customFormat="1">
      <c r="B145" s="207"/>
      <c r="C145" s="208"/>
      <c r="D145" s="221" t="s">
        <v>260</v>
      </c>
      <c r="E145" s="231" t="s">
        <v>21</v>
      </c>
      <c r="F145" s="232" t="s">
        <v>2462</v>
      </c>
      <c r="G145" s="208"/>
      <c r="H145" s="233">
        <v>6</v>
      </c>
      <c r="I145" s="213"/>
      <c r="J145" s="208"/>
      <c r="K145" s="208"/>
      <c r="L145" s="214"/>
      <c r="M145" s="215"/>
      <c r="N145" s="216"/>
      <c r="O145" s="216"/>
      <c r="P145" s="216"/>
      <c r="Q145" s="216"/>
      <c r="R145" s="216"/>
      <c r="S145" s="216"/>
      <c r="T145" s="217"/>
      <c r="AT145" s="218" t="s">
        <v>260</v>
      </c>
      <c r="AU145" s="218" t="s">
        <v>94</v>
      </c>
      <c r="AV145" s="11" t="s">
        <v>94</v>
      </c>
      <c r="AW145" s="11" t="s">
        <v>35</v>
      </c>
      <c r="AX145" s="11" t="s">
        <v>79</v>
      </c>
      <c r="AY145" s="218" t="s">
        <v>250</v>
      </c>
    </row>
    <row r="146" spans="2:65" s="1" customFormat="1" ht="22.5" customHeight="1">
      <c r="B146" s="41"/>
      <c r="C146" s="195" t="s">
        <v>335</v>
      </c>
      <c r="D146" s="195" t="s">
        <v>253</v>
      </c>
      <c r="E146" s="196" t="s">
        <v>341</v>
      </c>
      <c r="F146" s="197" t="s">
        <v>342</v>
      </c>
      <c r="G146" s="198" t="s">
        <v>301</v>
      </c>
      <c r="H146" s="199">
        <v>4</v>
      </c>
      <c r="I146" s="200"/>
      <c r="J146" s="201">
        <f>ROUND(I146*H146,2)</f>
        <v>0</v>
      </c>
      <c r="K146" s="197" t="s">
        <v>257</v>
      </c>
      <c r="L146" s="61"/>
      <c r="M146" s="202" t="s">
        <v>21</v>
      </c>
      <c r="N146" s="203" t="s">
        <v>43</v>
      </c>
      <c r="O146" s="42"/>
      <c r="P146" s="204">
        <f>O146*H146</f>
        <v>0</v>
      </c>
      <c r="Q146" s="204">
        <v>2.2780000000000002E-2</v>
      </c>
      <c r="R146" s="204">
        <f>Q146*H146</f>
        <v>9.1120000000000007E-2</v>
      </c>
      <c r="S146" s="204">
        <v>0</v>
      </c>
      <c r="T146" s="205">
        <f>S146*H146</f>
        <v>0</v>
      </c>
      <c r="AR146" s="24" t="s">
        <v>258</v>
      </c>
      <c r="AT146" s="24" t="s">
        <v>253</v>
      </c>
      <c r="AU146" s="24" t="s">
        <v>94</v>
      </c>
      <c r="AY146" s="24" t="s">
        <v>250</v>
      </c>
      <c r="BE146" s="206">
        <f>IF(N146="základní",J146,0)</f>
        <v>0</v>
      </c>
      <c r="BF146" s="206">
        <f>IF(N146="snížená",J146,0)</f>
        <v>0</v>
      </c>
      <c r="BG146" s="206">
        <f>IF(N146="zákl. přenesená",J146,0)</f>
        <v>0</v>
      </c>
      <c r="BH146" s="206">
        <f>IF(N146="sníž. přenesená",J146,0)</f>
        <v>0</v>
      </c>
      <c r="BI146" s="206">
        <f>IF(N146="nulová",J146,0)</f>
        <v>0</v>
      </c>
      <c r="BJ146" s="24" t="s">
        <v>94</v>
      </c>
      <c r="BK146" s="206">
        <f>ROUND(I146*H146,2)</f>
        <v>0</v>
      </c>
      <c r="BL146" s="24" t="s">
        <v>258</v>
      </c>
      <c r="BM146" s="24" t="s">
        <v>2463</v>
      </c>
    </row>
    <row r="147" spans="2:65" s="11" customFormat="1">
      <c r="B147" s="207"/>
      <c r="C147" s="208"/>
      <c r="D147" s="221" t="s">
        <v>260</v>
      </c>
      <c r="E147" s="231" t="s">
        <v>21</v>
      </c>
      <c r="F147" s="232" t="s">
        <v>258</v>
      </c>
      <c r="G147" s="208"/>
      <c r="H147" s="233">
        <v>4</v>
      </c>
      <c r="I147" s="213"/>
      <c r="J147" s="208"/>
      <c r="K147" s="208"/>
      <c r="L147" s="214"/>
      <c r="M147" s="215"/>
      <c r="N147" s="216"/>
      <c r="O147" s="216"/>
      <c r="P147" s="216"/>
      <c r="Q147" s="216"/>
      <c r="R147" s="216"/>
      <c r="S147" s="216"/>
      <c r="T147" s="217"/>
      <c r="AT147" s="218" t="s">
        <v>260</v>
      </c>
      <c r="AU147" s="218" t="s">
        <v>94</v>
      </c>
      <c r="AV147" s="11" t="s">
        <v>94</v>
      </c>
      <c r="AW147" s="11" t="s">
        <v>35</v>
      </c>
      <c r="AX147" s="11" t="s">
        <v>79</v>
      </c>
      <c r="AY147" s="218" t="s">
        <v>250</v>
      </c>
    </row>
    <row r="148" spans="2:65" s="1" customFormat="1" ht="22.5" customHeight="1">
      <c r="B148" s="41"/>
      <c r="C148" s="195" t="s">
        <v>340</v>
      </c>
      <c r="D148" s="195" t="s">
        <v>253</v>
      </c>
      <c r="E148" s="196" t="s">
        <v>345</v>
      </c>
      <c r="F148" s="197" t="s">
        <v>346</v>
      </c>
      <c r="G148" s="198" t="s">
        <v>301</v>
      </c>
      <c r="H148" s="199">
        <v>38</v>
      </c>
      <c r="I148" s="200"/>
      <c r="J148" s="201">
        <f>ROUND(I148*H148,2)</f>
        <v>0</v>
      </c>
      <c r="K148" s="197" t="s">
        <v>257</v>
      </c>
      <c r="L148" s="61"/>
      <c r="M148" s="202" t="s">
        <v>21</v>
      </c>
      <c r="N148" s="203" t="s">
        <v>43</v>
      </c>
      <c r="O148" s="42"/>
      <c r="P148" s="204">
        <f>O148*H148</f>
        <v>0</v>
      </c>
      <c r="Q148" s="204">
        <v>5.8999999999999997E-2</v>
      </c>
      <c r="R148" s="204">
        <f>Q148*H148</f>
        <v>2.242</v>
      </c>
      <c r="S148" s="204">
        <v>0</v>
      </c>
      <c r="T148" s="205">
        <f>S148*H148</f>
        <v>0</v>
      </c>
      <c r="AR148" s="24" t="s">
        <v>258</v>
      </c>
      <c r="AT148" s="24" t="s">
        <v>253</v>
      </c>
      <c r="AU148" s="24" t="s">
        <v>94</v>
      </c>
      <c r="AY148" s="24" t="s">
        <v>250</v>
      </c>
      <c r="BE148" s="206">
        <f>IF(N148="základní",J148,0)</f>
        <v>0</v>
      </c>
      <c r="BF148" s="206">
        <f>IF(N148="snížená",J148,0)</f>
        <v>0</v>
      </c>
      <c r="BG148" s="206">
        <f>IF(N148="zákl. přenesená",J148,0)</f>
        <v>0</v>
      </c>
      <c r="BH148" s="206">
        <f>IF(N148="sníž. přenesená",J148,0)</f>
        <v>0</v>
      </c>
      <c r="BI148" s="206">
        <f>IF(N148="nulová",J148,0)</f>
        <v>0</v>
      </c>
      <c r="BJ148" s="24" t="s">
        <v>94</v>
      </c>
      <c r="BK148" s="206">
        <f>ROUND(I148*H148,2)</f>
        <v>0</v>
      </c>
      <c r="BL148" s="24" t="s">
        <v>258</v>
      </c>
      <c r="BM148" s="24" t="s">
        <v>2464</v>
      </c>
    </row>
    <row r="149" spans="2:65" s="11" customFormat="1">
      <c r="B149" s="207"/>
      <c r="C149" s="208"/>
      <c r="D149" s="221" t="s">
        <v>260</v>
      </c>
      <c r="E149" s="231" t="s">
        <v>21</v>
      </c>
      <c r="F149" s="232" t="s">
        <v>2465</v>
      </c>
      <c r="G149" s="208"/>
      <c r="H149" s="233">
        <v>38</v>
      </c>
      <c r="I149" s="213"/>
      <c r="J149" s="208"/>
      <c r="K149" s="208"/>
      <c r="L149" s="214"/>
      <c r="M149" s="215"/>
      <c r="N149" s="216"/>
      <c r="O149" s="216"/>
      <c r="P149" s="216"/>
      <c r="Q149" s="216"/>
      <c r="R149" s="216"/>
      <c r="S149" s="216"/>
      <c r="T149" s="217"/>
      <c r="AT149" s="218" t="s">
        <v>260</v>
      </c>
      <c r="AU149" s="218" t="s">
        <v>94</v>
      </c>
      <c r="AV149" s="11" t="s">
        <v>94</v>
      </c>
      <c r="AW149" s="11" t="s">
        <v>35</v>
      </c>
      <c r="AX149" s="11" t="s">
        <v>79</v>
      </c>
      <c r="AY149" s="218" t="s">
        <v>250</v>
      </c>
    </row>
    <row r="150" spans="2:65" s="1" customFormat="1" ht="22.5" customHeight="1">
      <c r="B150" s="41"/>
      <c r="C150" s="195" t="s">
        <v>344</v>
      </c>
      <c r="D150" s="195" t="s">
        <v>253</v>
      </c>
      <c r="E150" s="196" t="s">
        <v>350</v>
      </c>
      <c r="F150" s="197" t="s">
        <v>351</v>
      </c>
      <c r="G150" s="198" t="s">
        <v>266</v>
      </c>
      <c r="H150" s="199">
        <v>8.0000000000000002E-3</v>
      </c>
      <c r="I150" s="200"/>
      <c r="J150" s="201">
        <f>ROUND(I150*H150,2)</f>
        <v>0</v>
      </c>
      <c r="K150" s="197" t="s">
        <v>257</v>
      </c>
      <c r="L150" s="61"/>
      <c r="M150" s="202" t="s">
        <v>21</v>
      </c>
      <c r="N150" s="203" t="s">
        <v>43</v>
      </c>
      <c r="O150" s="42"/>
      <c r="P150" s="204">
        <f>O150*H150</f>
        <v>0</v>
      </c>
      <c r="Q150" s="204">
        <v>1.0530600000000001</v>
      </c>
      <c r="R150" s="204">
        <f>Q150*H150</f>
        <v>8.4244800000000016E-3</v>
      </c>
      <c r="S150" s="204">
        <v>0</v>
      </c>
      <c r="T150" s="205">
        <f>S150*H150</f>
        <v>0</v>
      </c>
      <c r="AR150" s="24" t="s">
        <v>258</v>
      </c>
      <c r="AT150" s="24" t="s">
        <v>253</v>
      </c>
      <c r="AU150" s="24" t="s">
        <v>94</v>
      </c>
      <c r="AY150" s="24" t="s">
        <v>250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24" t="s">
        <v>94</v>
      </c>
      <c r="BK150" s="206">
        <f>ROUND(I150*H150,2)</f>
        <v>0</v>
      </c>
      <c r="BL150" s="24" t="s">
        <v>258</v>
      </c>
      <c r="BM150" s="24" t="s">
        <v>2466</v>
      </c>
    </row>
    <row r="151" spans="2:65" s="11" customFormat="1">
      <c r="B151" s="207"/>
      <c r="C151" s="208"/>
      <c r="D151" s="221" t="s">
        <v>260</v>
      </c>
      <c r="E151" s="231" t="s">
        <v>21</v>
      </c>
      <c r="F151" s="232" t="s">
        <v>2467</v>
      </c>
      <c r="G151" s="208"/>
      <c r="H151" s="233">
        <v>8.0000000000000002E-3</v>
      </c>
      <c r="I151" s="213"/>
      <c r="J151" s="208"/>
      <c r="K151" s="208"/>
      <c r="L151" s="214"/>
      <c r="M151" s="215"/>
      <c r="N151" s="216"/>
      <c r="O151" s="216"/>
      <c r="P151" s="216"/>
      <c r="Q151" s="216"/>
      <c r="R151" s="216"/>
      <c r="S151" s="216"/>
      <c r="T151" s="217"/>
      <c r="AT151" s="218" t="s">
        <v>260</v>
      </c>
      <c r="AU151" s="218" t="s">
        <v>94</v>
      </c>
      <c r="AV151" s="11" t="s">
        <v>94</v>
      </c>
      <c r="AW151" s="11" t="s">
        <v>35</v>
      </c>
      <c r="AX151" s="11" t="s">
        <v>79</v>
      </c>
      <c r="AY151" s="218" t="s">
        <v>250</v>
      </c>
    </row>
    <row r="152" spans="2:65" s="1" customFormat="1" ht="22.5" customHeight="1">
      <c r="B152" s="41"/>
      <c r="C152" s="195" t="s">
        <v>349</v>
      </c>
      <c r="D152" s="195" t="s">
        <v>253</v>
      </c>
      <c r="E152" s="196" t="s">
        <v>354</v>
      </c>
      <c r="F152" s="197" t="s">
        <v>355</v>
      </c>
      <c r="G152" s="198" t="s">
        <v>356</v>
      </c>
      <c r="H152" s="199">
        <v>3</v>
      </c>
      <c r="I152" s="200"/>
      <c r="J152" s="201">
        <f>ROUND(I152*H152,2)</f>
        <v>0</v>
      </c>
      <c r="K152" s="197" t="s">
        <v>257</v>
      </c>
      <c r="L152" s="61"/>
      <c r="M152" s="202" t="s">
        <v>21</v>
      </c>
      <c r="N152" s="203" t="s">
        <v>43</v>
      </c>
      <c r="O152" s="42"/>
      <c r="P152" s="204">
        <f>O152*H152</f>
        <v>0</v>
      </c>
      <c r="Q152" s="204">
        <v>0.11046</v>
      </c>
      <c r="R152" s="204">
        <f>Q152*H152</f>
        <v>0.33138000000000001</v>
      </c>
      <c r="S152" s="204">
        <v>0</v>
      </c>
      <c r="T152" s="205">
        <f>S152*H152</f>
        <v>0</v>
      </c>
      <c r="AR152" s="24" t="s">
        <v>258</v>
      </c>
      <c r="AT152" s="24" t="s">
        <v>253</v>
      </c>
      <c r="AU152" s="24" t="s">
        <v>94</v>
      </c>
      <c r="AY152" s="24" t="s">
        <v>250</v>
      </c>
      <c r="BE152" s="206">
        <f>IF(N152="základní",J152,0)</f>
        <v>0</v>
      </c>
      <c r="BF152" s="206">
        <f>IF(N152="snížená",J152,0)</f>
        <v>0</v>
      </c>
      <c r="BG152" s="206">
        <f>IF(N152="zákl. přenesená",J152,0)</f>
        <v>0</v>
      </c>
      <c r="BH152" s="206">
        <f>IF(N152="sníž. přenesená",J152,0)</f>
        <v>0</v>
      </c>
      <c r="BI152" s="206">
        <f>IF(N152="nulová",J152,0)</f>
        <v>0</v>
      </c>
      <c r="BJ152" s="24" t="s">
        <v>94</v>
      </c>
      <c r="BK152" s="206">
        <f>ROUND(I152*H152,2)</f>
        <v>0</v>
      </c>
      <c r="BL152" s="24" t="s">
        <v>258</v>
      </c>
      <c r="BM152" s="24" t="s">
        <v>2468</v>
      </c>
    </row>
    <row r="153" spans="2:65" s="11" customFormat="1">
      <c r="B153" s="207"/>
      <c r="C153" s="208"/>
      <c r="D153" s="221" t="s">
        <v>260</v>
      </c>
      <c r="E153" s="231" t="s">
        <v>21</v>
      </c>
      <c r="F153" s="232" t="s">
        <v>2469</v>
      </c>
      <c r="G153" s="208"/>
      <c r="H153" s="233">
        <v>3</v>
      </c>
      <c r="I153" s="213"/>
      <c r="J153" s="208"/>
      <c r="K153" s="208"/>
      <c r="L153" s="214"/>
      <c r="M153" s="215"/>
      <c r="N153" s="216"/>
      <c r="O153" s="216"/>
      <c r="P153" s="216"/>
      <c r="Q153" s="216"/>
      <c r="R153" s="216"/>
      <c r="S153" s="216"/>
      <c r="T153" s="217"/>
      <c r="AT153" s="218" t="s">
        <v>260</v>
      </c>
      <c r="AU153" s="218" t="s">
        <v>94</v>
      </c>
      <c r="AV153" s="11" t="s">
        <v>94</v>
      </c>
      <c r="AW153" s="11" t="s">
        <v>35</v>
      </c>
      <c r="AX153" s="11" t="s">
        <v>79</v>
      </c>
      <c r="AY153" s="218" t="s">
        <v>250</v>
      </c>
    </row>
    <row r="154" spans="2:65" s="1" customFormat="1" ht="22.5" customHeight="1">
      <c r="B154" s="41"/>
      <c r="C154" s="195" t="s">
        <v>9</v>
      </c>
      <c r="D154" s="195" t="s">
        <v>253</v>
      </c>
      <c r="E154" s="196" t="s">
        <v>360</v>
      </c>
      <c r="F154" s="197" t="s">
        <v>361</v>
      </c>
      <c r="G154" s="198" t="s">
        <v>271</v>
      </c>
      <c r="H154" s="199">
        <v>1.5720000000000001</v>
      </c>
      <c r="I154" s="200"/>
      <c r="J154" s="201">
        <f>ROUND(I154*H154,2)</f>
        <v>0</v>
      </c>
      <c r="K154" s="197" t="s">
        <v>257</v>
      </c>
      <c r="L154" s="61"/>
      <c r="M154" s="202" t="s">
        <v>21</v>
      </c>
      <c r="N154" s="203" t="s">
        <v>43</v>
      </c>
      <c r="O154" s="42"/>
      <c r="P154" s="204">
        <f>O154*H154</f>
        <v>0</v>
      </c>
      <c r="Q154" s="204">
        <v>6.5799999999999999E-3</v>
      </c>
      <c r="R154" s="204">
        <f>Q154*H154</f>
        <v>1.034376E-2</v>
      </c>
      <c r="S154" s="204">
        <v>0</v>
      </c>
      <c r="T154" s="205">
        <f>S154*H154</f>
        <v>0</v>
      </c>
      <c r="AR154" s="24" t="s">
        <v>258</v>
      </c>
      <c r="AT154" s="24" t="s">
        <v>253</v>
      </c>
      <c r="AU154" s="24" t="s">
        <v>94</v>
      </c>
      <c r="AY154" s="24" t="s">
        <v>250</v>
      </c>
      <c r="BE154" s="206">
        <f>IF(N154="základní",J154,0)</f>
        <v>0</v>
      </c>
      <c r="BF154" s="206">
        <f>IF(N154="snížená",J154,0)</f>
        <v>0</v>
      </c>
      <c r="BG154" s="206">
        <f>IF(N154="zákl. přenesená",J154,0)</f>
        <v>0</v>
      </c>
      <c r="BH154" s="206">
        <f>IF(N154="sníž. přenesená",J154,0)</f>
        <v>0</v>
      </c>
      <c r="BI154" s="206">
        <f>IF(N154="nulová",J154,0)</f>
        <v>0</v>
      </c>
      <c r="BJ154" s="24" t="s">
        <v>94</v>
      </c>
      <c r="BK154" s="206">
        <f>ROUND(I154*H154,2)</f>
        <v>0</v>
      </c>
      <c r="BL154" s="24" t="s">
        <v>258</v>
      </c>
      <c r="BM154" s="24" t="s">
        <v>2470</v>
      </c>
    </row>
    <row r="155" spans="2:65" s="11" customFormat="1">
      <c r="B155" s="207"/>
      <c r="C155" s="208"/>
      <c r="D155" s="209" t="s">
        <v>260</v>
      </c>
      <c r="E155" s="210" t="s">
        <v>21</v>
      </c>
      <c r="F155" s="211" t="s">
        <v>2471</v>
      </c>
      <c r="G155" s="208"/>
      <c r="H155" s="212">
        <v>1.31</v>
      </c>
      <c r="I155" s="213"/>
      <c r="J155" s="208"/>
      <c r="K155" s="208"/>
      <c r="L155" s="214"/>
      <c r="M155" s="215"/>
      <c r="N155" s="216"/>
      <c r="O155" s="216"/>
      <c r="P155" s="216"/>
      <c r="Q155" s="216"/>
      <c r="R155" s="216"/>
      <c r="S155" s="216"/>
      <c r="T155" s="217"/>
      <c r="AT155" s="218" t="s">
        <v>260</v>
      </c>
      <c r="AU155" s="218" t="s">
        <v>94</v>
      </c>
      <c r="AV155" s="11" t="s">
        <v>94</v>
      </c>
      <c r="AW155" s="11" t="s">
        <v>35</v>
      </c>
      <c r="AX155" s="11" t="s">
        <v>71</v>
      </c>
      <c r="AY155" s="218" t="s">
        <v>250</v>
      </c>
    </row>
    <row r="156" spans="2:65" s="11" customFormat="1">
      <c r="B156" s="207"/>
      <c r="C156" s="208"/>
      <c r="D156" s="209" t="s">
        <v>260</v>
      </c>
      <c r="E156" s="210" t="s">
        <v>21</v>
      </c>
      <c r="F156" s="211" t="s">
        <v>2472</v>
      </c>
      <c r="G156" s="208"/>
      <c r="H156" s="212">
        <v>0.26200000000000001</v>
      </c>
      <c r="I156" s="213"/>
      <c r="J156" s="208"/>
      <c r="K156" s="208"/>
      <c r="L156" s="214"/>
      <c r="M156" s="215"/>
      <c r="N156" s="216"/>
      <c r="O156" s="216"/>
      <c r="P156" s="216"/>
      <c r="Q156" s="216"/>
      <c r="R156" s="216"/>
      <c r="S156" s="216"/>
      <c r="T156" s="217"/>
      <c r="AT156" s="218" t="s">
        <v>260</v>
      </c>
      <c r="AU156" s="218" t="s">
        <v>94</v>
      </c>
      <c r="AV156" s="11" t="s">
        <v>94</v>
      </c>
      <c r="AW156" s="11" t="s">
        <v>35</v>
      </c>
      <c r="AX156" s="11" t="s">
        <v>71</v>
      </c>
      <c r="AY156" s="218" t="s">
        <v>250</v>
      </c>
    </row>
    <row r="157" spans="2:65" s="12" customFormat="1">
      <c r="B157" s="219"/>
      <c r="C157" s="220"/>
      <c r="D157" s="221" t="s">
        <v>260</v>
      </c>
      <c r="E157" s="222" t="s">
        <v>92</v>
      </c>
      <c r="F157" s="223" t="s">
        <v>263</v>
      </c>
      <c r="G157" s="220"/>
      <c r="H157" s="224">
        <v>1.5720000000000001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AT157" s="230" t="s">
        <v>260</v>
      </c>
      <c r="AU157" s="230" t="s">
        <v>94</v>
      </c>
      <c r="AV157" s="12" t="s">
        <v>251</v>
      </c>
      <c r="AW157" s="12" t="s">
        <v>35</v>
      </c>
      <c r="AX157" s="12" t="s">
        <v>79</v>
      </c>
      <c r="AY157" s="230" t="s">
        <v>250</v>
      </c>
    </row>
    <row r="158" spans="2:65" s="1" customFormat="1" ht="22.5" customHeight="1">
      <c r="B158" s="41"/>
      <c r="C158" s="195" t="s">
        <v>359</v>
      </c>
      <c r="D158" s="195" t="s">
        <v>253</v>
      </c>
      <c r="E158" s="196" t="s">
        <v>366</v>
      </c>
      <c r="F158" s="197" t="s">
        <v>367</v>
      </c>
      <c r="G158" s="198" t="s">
        <v>271</v>
      </c>
      <c r="H158" s="199">
        <v>1.5720000000000001</v>
      </c>
      <c r="I158" s="200"/>
      <c r="J158" s="201">
        <f>ROUND(I158*H158,2)</f>
        <v>0</v>
      </c>
      <c r="K158" s="197" t="s">
        <v>257</v>
      </c>
      <c r="L158" s="61"/>
      <c r="M158" s="202" t="s">
        <v>21</v>
      </c>
      <c r="N158" s="203" t="s">
        <v>43</v>
      </c>
      <c r="O158" s="42"/>
      <c r="P158" s="204">
        <f>O158*H158</f>
        <v>0</v>
      </c>
      <c r="Q158" s="204">
        <v>0</v>
      </c>
      <c r="R158" s="204">
        <f>Q158*H158</f>
        <v>0</v>
      </c>
      <c r="S158" s="204">
        <v>0</v>
      </c>
      <c r="T158" s="205">
        <f>S158*H158</f>
        <v>0</v>
      </c>
      <c r="AR158" s="24" t="s">
        <v>258</v>
      </c>
      <c r="AT158" s="24" t="s">
        <v>253</v>
      </c>
      <c r="AU158" s="24" t="s">
        <v>94</v>
      </c>
      <c r="AY158" s="24" t="s">
        <v>250</v>
      </c>
      <c r="BE158" s="206">
        <f>IF(N158="základní",J158,0)</f>
        <v>0</v>
      </c>
      <c r="BF158" s="206">
        <f>IF(N158="snížená",J158,0)</f>
        <v>0</v>
      </c>
      <c r="BG158" s="206">
        <f>IF(N158="zákl. přenesená",J158,0)</f>
        <v>0</v>
      </c>
      <c r="BH158" s="206">
        <f>IF(N158="sníž. přenesená",J158,0)</f>
        <v>0</v>
      </c>
      <c r="BI158" s="206">
        <f>IF(N158="nulová",J158,0)</f>
        <v>0</v>
      </c>
      <c r="BJ158" s="24" t="s">
        <v>94</v>
      </c>
      <c r="BK158" s="206">
        <f>ROUND(I158*H158,2)</f>
        <v>0</v>
      </c>
      <c r="BL158" s="24" t="s">
        <v>258</v>
      </c>
      <c r="BM158" s="24" t="s">
        <v>2473</v>
      </c>
    </row>
    <row r="159" spans="2:65" s="11" customFormat="1">
      <c r="B159" s="207"/>
      <c r="C159" s="208"/>
      <c r="D159" s="209" t="s">
        <v>260</v>
      </c>
      <c r="E159" s="210" t="s">
        <v>21</v>
      </c>
      <c r="F159" s="211" t="s">
        <v>92</v>
      </c>
      <c r="G159" s="208"/>
      <c r="H159" s="212">
        <v>1.5720000000000001</v>
      </c>
      <c r="I159" s="213"/>
      <c r="J159" s="208"/>
      <c r="K159" s="208"/>
      <c r="L159" s="214"/>
      <c r="M159" s="215"/>
      <c r="N159" s="216"/>
      <c r="O159" s="216"/>
      <c r="P159" s="216"/>
      <c r="Q159" s="216"/>
      <c r="R159" s="216"/>
      <c r="S159" s="216"/>
      <c r="T159" s="217"/>
      <c r="AT159" s="218" t="s">
        <v>260</v>
      </c>
      <c r="AU159" s="218" t="s">
        <v>94</v>
      </c>
      <c r="AV159" s="11" t="s">
        <v>94</v>
      </c>
      <c r="AW159" s="11" t="s">
        <v>35</v>
      </c>
      <c r="AX159" s="11" t="s">
        <v>79</v>
      </c>
      <c r="AY159" s="218" t="s">
        <v>250</v>
      </c>
    </row>
    <row r="160" spans="2:65" s="10" customFormat="1" ht="29.85" customHeight="1">
      <c r="B160" s="178"/>
      <c r="C160" s="179"/>
      <c r="D160" s="192" t="s">
        <v>70</v>
      </c>
      <c r="E160" s="193" t="s">
        <v>282</v>
      </c>
      <c r="F160" s="193" t="s">
        <v>369</v>
      </c>
      <c r="G160" s="179"/>
      <c r="H160" s="179"/>
      <c r="I160" s="182"/>
      <c r="J160" s="194">
        <f>BK160</f>
        <v>0</v>
      </c>
      <c r="K160" s="179"/>
      <c r="L160" s="184"/>
      <c r="M160" s="185"/>
      <c r="N160" s="186"/>
      <c r="O160" s="186"/>
      <c r="P160" s="187">
        <f>SUM(P161:P205)</f>
        <v>0</v>
      </c>
      <c r="Q160" s="186"/>
      <c r="R160" s="187">
        <f>SUM(R161:R205)</f>
        <v>6.4892226700000002</v>
      </c>
      <c r="S160" s="186"/>
      <c r="T160" s="188">
        <f>SUM(T161:T205)</f>
        <v>0</v>
      </c>
      <c r="AR160" s="189" t="s">
        <v>79</v>
      </c>
      <c r="AT160" s="190" t="s">
        <v>70</v>
      </c>
      <c r="AU160" s="190" t="s">
        <v>79</v>
      </c>
      <c r="AY160" s="189" t="s">
        <v>250</v>
      </c>
      <c r="BK160" s="191">
        <f>SUM(BK161:BK205)</f>
        <v>0</v>
      </c>
    </row>
    <row r="161" spans="2:65" s="1" customFormat="1" ht="22.5" customHeight="1">
      <c r="B161" s="41"/>
      <c r="C161" s="195" t="s">
        <v>365</v>
      </c>
      <c r="D161" s="195" t="s">
        <v>253</v>
      </c>
      <c r="E161" s="196" t="s">
        <v>371</v>
      </c>
      <c r="F161" s="197" t="s">
        <v>372</v>
      </c>
      <c r="G161" s="198" t="s">
        <v>271</v>
      </c>
      <c r="H161" s="199">
        <v>74.748000000000005</v>
      </c>
      <c r="I161" s="200"/>
      <c r="J161" s="201">
        <f>ROUND(I161*H161,2)</f>
        <v>0</v>
      </c>
      <c r="K161" s="197" t="s">
        <v>257</v>
      </c>
      <c r="L161" s="61"/>
      <c r="M161" s="202" t="s">
        <v>21</v>
      </c>
      <c r="N161" s="203" t="s">
        <v>43</v>
      </c>
      <c r="O161" s="42"/>
      <c r="P161" s="204">
        <f>O161*H161</f>
        <v>0</v>
      </c>
      <c r="Q161" s="204">
        <v>2.3999999999999998E-3</v>
      </c>
      <c r="R161" s="204">
        <f>Q161*H161</f>
        <v>0.1793952</v>
      </c>
      <c r="S161" s="204">
        <v>0</v>
      </c>
      <c r="T161" s="205">
        <f>S161*H161</f>
        <v>0</v>
      </c>
      <c r="AR161" s="24" t="s">
        <v>258</v>
      </c>
      <c r="AT161" s="24" t="s">
        <v>253</v>
      </c>
      <c r="AU161" s="24" t="s">
        <v>94</v>
      </c>
      <c r="AY161" s="24" t="s">
        <v>250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24" t="s">
        <v>94</v>
      </c>
      <c r="BK161" s="206">
        <f>ROUND(I161*H161,2)</f>
        <v>0</v>
      </c>
      <c r="BL161" s="24" t="s">
        <v>258</v>
      </c>
      <c r="BM161" s="24" t="s">
        <v>2474</v>
      </c>
    </row>
    <row r="162" spans="2:65" s="11" customFormat="1">
      <c r="B162" s="207"/>
      <c r="C162" s="208"/>
      <c r="D162" s="221" t="s">
        <v>260</v>
      </c>
      <c r="E162" s="231" t="s">
        <v>21</v>
      </c>
      <c r="F162" s="232" t="s">
        <v>95</v>
      </c>
      <c r="G162" s="208"/>
      <c r="H162" s="233">
        <v>74.748000000000005</v>
      </c>
      <c r="I162" s="213"/>
      <c r="J162" s="208"/>
      <c r="K162" s="208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260</v>
      </c>
      <c r="AU162" s="218" t="s">
        <v>94</v>
      </c>
      <c r="AV162" s="11" t="s">
        <v>94</v>
      </c>
      <c r="AW162" s="11" t="s">
        <v>35</v>
      </c>
      <c r="AX162" s="11" t="s">
        <v>79</v>
      </c>
      <c r="AY162" s="218" t="s">
        <v>250</v>
      </c>
    </row>
    <row r="163" spans="2:65" s="1" customFormat="1" ht="22.5" customHeight="1">
      <c r="B163" s="41"/>
      <c r="C163" s="195" t="s">
        <v>370</v>
      </c>
      <c r="D163" s="195" t="s">
        <v>253</v>
      </c>
      <c r="E163" s="196" t="s">
        <v>375</v>
      </c>
      <c r="F163" s="197" t="s">
        <v>2475</v>
      </c>
      <c r="G163" s="198" t="s">
        <v>271</v>
      </c>
      <c r="H163" s="199">
        <v>21.050999999999998</v>
      </c>
      <c r="I163" s="200"/>
      <c r="J163" s="201">
        <f>ROUND(I163*H163,2)</f>
        <v>0</v>
      </c>
      <c r="K163" s="197" t="s">
        <v>257</v>
      </c>
      <c r="L163" s="61"/>
      <c r="M163" s="202" t="s">
        <v>21</v>
      </c>
      <c r="N163" s="203" t="s">
        <v>43</v>
      </c>
      <c r="O163" s="42"/>
      <c r="P163" s="204">
        <f>O163*H163</f>
        <v>0</v>
      </c>
      <c r="Q163" s="204">
        <v>4.9399999999999999E-3</v>
      </c>
      <c r="R163" s="204">
        <f>Q163*H163</f>
        <v>0.10399193999999999</v>
      </c>
      <c r="S163" s="204">
        <v>0</v>
      </c>
      <c r="T163" s="205">
        <f>S163*H163</f>
        <v>0</v>
      </c>
      <c r="AR163" s="24" t="s">
        <v>258</v>
      </c>
      <c r="AT163" s="24" t="s">
        <v>253</v>
      </c>
      <c r="AU163" s="24" t="s">
        <v>94</v>
      </c>
      <c r="AY163" s="24" t="s">
        <v>250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24" t="s">
        <v>94</v>
      </c>
      <c r="BK163" s="206">
        <f>ROUND(I163*H163,2)</f>
        <v>0</v>
      </c>
      <c r="BL163" s="24" t="s">
        <v>258</v>
      </c>
      <c r="BM163" s="24" t="s">
        <v>2476</v>
      </c>
    </row>
    <row r="164" spans="2:65" s="11" customFormat="1">
      <c r="B164" s="207"/>
      <c r="C164" s="208"/>
      <c r="D164" s="221" t="s">
        <v>260</v>
      </c>
      <c r="E164" s="231" t="s">
        <v>21</v>
      </c>
      <c r="F164" s="232" t="s">
        <v>2477</v>
      </c>
      <c r="G164" s="208"/>
      <c r="H164" s="233">
        <v>21.050999999999998</v>
      </c>
      <c r="I164" s="213"/>
      <c r="J164" s="208"/>
      <c r="K164" s="208"/>
      <c r="L164" s="214"/>
      <c r="M164" s="215"/>
      <c r="N164" s="216"/>
      <c r="O164" s="216"/>
      <c r="P164" s="216"/>
      <c r="Q164" s="216"/>
      <c r="R164" s="216"/>
      <c r="S164" s="216"/>
      <c r="T164" s="217"/>
      <c r="AT164" s="218" t="s">
        <v>260</v>
      </c>
      <c r="AU164" s="218" t="s">
        <v>94</v>
      </c>
      <c r="AV164" s="11" t="s">
        <v>94</v>
      </c>
      <c r="AW164" s="11" t="s">
        <v>35</v>
      </c>
      <c r="AX164" s="11" t="s">
        <v>79</v>
      </c>
      <c r="AY164" s="218" t="s">
        <v>250</v>
      </c>
    </row>
    <row r="165" spans="2:65" s="1" customFormat="1" ht="22.5" customHeight="1">
      <c r="B165" s="41"/>
      <c r="C165" s="195" t="s">
        <v>374</v>
      </c>
      <c r="D165" s="195" t="s">
        <v>253</v>
      </c>
      <c r="E165" s="196" t="s">
        <v>380</v>
      </c>
      <c r="F165" s="197" t="s">
        <v>381</v>
      </c>
      <c r="G165" s="198" t="s">
        <v>271</v>
      </c>
      <c r="H165" s="199">
        <v>21.050999999999998</v>
      </c>
      <c r="I165" s="200"/>
      <c r="J165" s="201">
        <f>ROUND(I165*H165,2)</f>
        <v>0</v>
      </c>
      <c r="K165" s="197" t="s">
        <v>257</v>
      </c>
      <c r="L165" s="61"/>
      <c r="M165" s="202" t="s">
        <v>21</v>
      </c>
      <c r="N165" s="203" t="s">
        <v>43</v>
      </c>
      <c r="O165" s="42"/>
      <c r="P165" s="204">
        <f>O165*H165</f>
        <v>0</v>
      </c>
      <c r="Q165" s="204">
        <v>2.5999999999999998E-4</v>
      </c>
      <c r="R165" s="204">
        <f>Q165*H165</f>
        <v>5.4732599999999989E-3</v>
      </c>
      <c r="S165" s="204">
        <v>0</v>
      </c>
      <c r="T165" s="205">
        <f>S165*H165</f>
        <v>0</v>
      </c>
      <c r="AR165" s="24" t="s">
        <v>258</v>
      </c>
      <c r="AT165" s="24" t="s">
        <v>253</v>
      </c>
      <c r="AU165" s="24" t="s">
        <v>94</v>
      </c>
      <c r="AY165" s="24" t="s">
        <v>250</v>
      </c>
      <c r="BE165" s="206">
        <f>IF(N165="základní",J165,0)</f>
        <v>0</v>
      </c>
      <c r="BF165" s="206">
        <f>IF(N165="snížená",J165,0)</f>
        <v>0</v>
      </c>
      <c r="BG165" s="206">
        <f>IF(N165="zákl. přenesená",J165,0)</f>
        <v>0</v>
      </c>
      <c r="BH165" s="206">
        <f>IF(N165="sníž. přenesená",J165,0)</f>
        <v>0</v>
      </c>
      <c r="BI165" s="206">
        <f>IF(N165="nulová",J165,0)</f>
        <v>0</v>
      </c>
      <c r="BJ165" s="24" t="s">
        <v>94</v>
      </c>
      <c r="BK165" s="206">
        <f>ROUND(I165*H165,2)</f>
        <v>0</v>
      </c>
      <c r="BL165" s="24" t="s">
        <v>258</v>
      </c>
      <c r="BM165" s="24" t="s">
        <v>2478</v>
      </c>
    </row>
    <row r="166" spans="2:65" s="11" customFormat="1">
      <c r="B166" s="207"/>
      <c r="C166" s="208"/>
      <c r="D166" s="221" t="s">
        <v>260</v>
      </c>
      <c r="E166" s="231" t="s">
        <v>21</v>
      </c>
      <c r="F166" s="232" t="s">
        <v>2477</v>
      </c>
      <c r="G166" s="208"/>
      <c r="H166" s="233">
        <v>21.050999999999998</v>
      </c>
      <c r="I166" s="213"/>
      <c r="J166" s="208"/>
      <c r="K166" s="208"/>
      <c r="L166" s="214"/>
      <c r="M166" s="215"/>
      <c r="N166" s="216"/>
      <c r="O166" s="216"/>
      <c r="P166" s="216"/>
      <c r="Q166" s="216"/>
      <c r="R166" s="216"/>
      <c r="S166" s="216"/>
      <c r="T166" s="217"/>
      <c r="AT166" s="218" t="s">
        <v>260</v>
      </c>
      <c r="AU166" s="218" t="s">
        <v>94</v>
      </c>
      <c r="AV166" s="11" t="s">
        <v>94</v>
      </c>
      <c r="AW166" s="11" t="s">
        <v>35</v>
      </c>
      <c r="AX166" s="11" t="s">
        <v>79</v>
      </c>
      <c r="AY166" s="218" t="s">
        <v>250</v>
      </c>
    </row>
    <row r="167" spans="2:65" s="1" customFormat="1" ht="22.5" customHeight="1">
      <c r="B167" s="41"/>
      <c r="C167" s="195" t="s">
        <v>379</v>
      </c>
      <c r="D167" s="195" t="s">
        <v>253</v>
      </c>
      <c r="E167" s="196" t="s">
        <v>2479</v>
      </c>
      <c r="F167" s="197" t="s">
        <v>2480</v>
      </c>
      <c r="G167" s="198" t="s">
        <v>271</v>
      </c>
      <c r="H167" s="199">
        <v>3</v>
      </c>
      <c r="I167" s="200"/>
      <c r="J167" s="201">
        <f>ROUND(I167*H167,2)</f>
        <v>0</v>
      </c>
      <c r="K167" s="197" t="s">
        <v>257</v>
      </c>
      <c r="L167" s="61"/>
      <c r="M167" s="202" t="s">
        <v>21</v>
      </c>
      <c r="N167" s="203" t="s">
        <v>43</v>
      </c>
      <c r="O167" s="42"/>
      <c r="P167" s="204">
        <f>O167*H167</f>
        <v>0</v>
      </c>
      <c r="Q167" s="204">
        <v>4.8900000000000002E-3</v>
      </c>
      <c r="R167" s="204">
        <f>Q167*H167</f>
        <v>1.4670000000000001E-2</v>
      </c>
      <c r="S167" s="204">
        <v>0</v>
      </c>
      <c r="T167" s="205">
        <f>S167*H167</f>
        <v>0</v>
      </c>
      <c r="AR167" s="24" t="s">
        <v>258</v>
      </c>
      <c r="AT167" s="24" t="s">
        <v>253</v>
      </c>
      <c r="AU167" s="24" t="s">
        <v>94</v>
      </c>
      <c r="AY167" s="24" t="s">
        <v>250</v>
      </c>
      <c r="BE167" s="206">
        <f>IF(N167="základní",J167,0)</f>
        <v>0</v>
      </c>
      <c r="BF167" s="206">
        <f>IF(N167="snížená",J167,0)</f>
        <v>0</v>
      </c>
      <c r="BG167" s="206">
        <f>IF(N167="zákl. přenesená",J167,0)</f>
        <v>0</v>
      </c>
      <c r="BH167" s="206">
        <f>IF(N167="sníž. přenesená",J167,0)</f>
        <v>0</v>
      </c>
      <c r="BI167" s="206">
        <f>IF(N167="nulová",J167,0)</f>
        <v>0</v>
      </c>
      <c r="BJ167" s="24" t="s">
        <v>94</v>
      </c>
      <c r="BK167" s="206">
        <f>ROUND(I167*H167,2)</f>
        <v>0</v>
      </c>
      <c r="BL167" s="24" t="s">
        <v>258</v>
      </c>
      <c r="BM167" s="24" t="s">
        <v>2481</v>
      </c>
    </row>
    <row r="168" spans="2:65" s="1" customFormat="1" ht="31.5" customHeight="1">
      <c r="B168" s="41"/>
      <c r="C168" s="195" t="s">
        <v>383</v>
      </c>
      <c r="D168" s="195" t="s">
        <v>253</v>
      </c>
      <c r="E168" s="196" t="s">
        <v>2482</v>
      </c>
      <c r="F168" s="197" t="s">
        <v>2483</v>
      </c>
      <c r="G168" s="198" t="s">
        <v>271</v>
      </c>
      <c r="H168" s="199">
        <v>6.4640000000000004</v>
      </c>
      <c r="I168" s="200"/>
      <c r="J168" s="201">
        <f>ROUND(I168*H168,2)</f>
        <v>0</v>
      </c>
      <c r="K168" s="197" t="s">
        <v>257</v>
      </c>
      <c r="L168" s="61"/>
      <c r="M168" s="202" t="s">
        <v>21</v>
      </c>
      <c r="N168" s="203" t="s">
        <v>43</v>
      </c>
      <c r="O168" s="42"/>
      <c r="P168" s="204">
        <f>O168*H168</f>
        <v>0</v>
      </c>
      <c r="Q168" s="204">
        <v>1.8380000000000001E-2</v>
      </c>
      <c r="R168" s="204">
        <f>Q168*H168</f>
        <v>0.11880832000000001</v>
      </c>
      <c r="S168" s="204">
        <v>0</v>
      </c>
      <c r="T168" s="205">
        <f>S168*H168</f>
        <v>0</v>
      </c>
      <c r="AR168" s="24" t="s">
        <v>258</v>
      </c>
      <c r="AT168" s="24" t="s">
        <v>253</v>
      </c>
      <c r="AU168" s="24" t="s">
        <v>94</v>
      </c>
      <c r="AY168" s="24" t="s">
        <v>250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24" t="s">
        <v>94</v>
      </c>
      <c r="BK168" s="206">
        <f>ROUND(I168*H168,2)</f>
        <v>0</v>
      </c>
      <c r="BL168" s="24" t="s">
        <v>258</v>
      </c>
      <c r="BM168" s="24" t="s">
        <v>2484</v>
      </c>
    </row>
    <row r="169" spans="2:65" s="11" customFormat="1">
      <c r="B169" s="207"/>
      <c r="C169" s="208"/>
      <c r="D169" s="209" t="s">
        <v>260</v>
      </c>
      <c r="E169" s="210" t="s">
        <v>21</v>
      </c>
      <c r="F169" s="211" t="s">
        <v>2485</v>
      </c>
      <c r="G169" s="208"/>
      <c r="H169" s="212">
        <v>2.3839999999999999</v>
      </c>
      <c r="I169" s="213"/>
      <c r="J169" s="208"/>
      <c r="K169" s="208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260</v>
      </c>
      <c r="AU169" s="218" t="s">
        <v>94</v>
      </c>
      <c r="AV169" s="11" t="s">
        <v>94</v>
      </c>
      <c r="AW169" s="11" t="s">
        <v>35</v>
      </c>
      <c r="AX169" s="11" t="s">
        <v>71</v>
      </c>
      <c r="AY169" s="218" t="s">
        <v>250</v>
      </c>
    </row>
    <row r="170" spans="2:65" s="11" customFormat="1">
      <c r="B170" s="207"/>
      <c r="C170" s="208"/>
      <c r="D170" s="209" t="s">
        <v>260</v>
      </c>
      <c r="E170" s="210" t="s">
        <v>21</v>
      </c>
      <c r="F170" s="211" t="s">
        <v>2486</v>
      </c>
      <c r="G170" s="208"/>
      <c r="H170" s="212">
        <v>4.08</v>
      </c>
      <c r="I170" s="213"/>
      <c r="J170" s="208"/>
      <c r="K170" s="208"/>
      <c r="L170" s="214"/>
      <c r="M170" s="215"/>
      <c r="N170" s="216"/>
      <c r="O170" s="216"/>
      <c r="P170" s="216"/>
      <c r="Q170" s="216"/>
      <c r="R170" s="216"/>
      <c r="S170" s="216"/>
      <c r="T170" s="217"/>
      <c r="AT170" s="218" t="s">
        <v>260</v>
      </c>
      <c r="AU170" s="218" t="s">
        <v>94</v>
      </c>
      <c r="AV170" s="11" t="s">
        <v>94</v>
      </c>
      <c r="AW170" s="11" t="s">
        <v>35</v>
      </c>
      <c r="AX170" s="11" t="s">
        <v>71</v>
      </c>
      <c r="AY170" s="218" t="s">
        <v>250</v>
      </c>
    </row>
    <row r="171" spans="2:65" s="12" customFormat="1">
      <c r="B171" s="219"/>
      <c r="C171" s="220"/>
      <c r="D171" s="221" t="s">
        <v>260</v>
      </c>
      <c r="E171" s="222" t="s">
        <v>2407</v>
      </c>
      <c r="F171" s="223" t="s">
        <v>263</v>
      </c>
      <c r="G171" s="220"/>
      <c r="H171" s="224">
        <v>6.4640000000000004</v>
      </c>
      <c r="I171" s="225"/>
      <c r="J171" s="220"/>
      <c r="K171" s="220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260</v>
      </c>
      <c r="AU171" s="230" t="s">
        <v>94</v>
      </c>
      <c r="AV171" s="12" t="s">
        <v>251</v>
      </c>
      <c r="AW171" s="12" t="s">
        <v>35</v>
      </c>
      <c r="AX171" s="12" t="s">
        <v>79</v>
      </c>
      <c r="AY171" s="230" t="s">
        <v>250</v>
      </c>
    </row>
    <row r="172" spans="2:65" s="1" customFormat="1" ht="31.5" customHeight="1">
      <c r="B172" s="41"/>
      <c r="C172" s="195" t="s">
        <v>387</v>
      </c>
      <c r="D172" s="195" t="s">
        <v>253</v>
      </c>
      <c r="E172" s="196" t="s">
        <v>2487</v>
      </c>
      <c r="F172" s="197" t="s">
        <v>2488</v>
      </c>
      <c r="G172" s="198" t="s">
        <v>271</v>
      </c>
      <c r="H172" s="199">
        <v>12.928000000000001</v>
      </c>
      <c r="I172" s="200"/>
      <c r="J172" s="201">
        <f>ROUND(I172*H172,2)</f>
        <v>0</v>
      </c>
      <c r="K172" s="197" t="s">
        <v>257</v>
      </c>
      <c r="L172" s="61"/>
      <c r="M172" s="202" t="s">
        <v>21</v>
      </c>
      <c r="N172" s="203" t="s">
        <v>43</v>
      </c>
      <c r="O172" s="42"/>
      <c r="P172" s="204">
        <f>O172*H172</f>
        <v>0</v>
      </c>
      <c r="Q172" s="204">
        <v>7.9000000000000008E-3</v>
      </c>
      <c r="R172" s="204">
        <f>Q172*H172</f>
        <v>0.10213120000000002</v>
      </c>
      <c r="S172" s="204">
        <v>0</v>
      </c>
      <c r="T172" s="205">
        <f>S172*H172</f>
        <v>0</v>
      </c>
      <c r="AR172" s="24" t="s">
        <v>258</v>
      </c>
      <c r="AT172" s="24" t="s">
        <v>253</v>
      </c>
      <c r="AU172" s="24" t="s">
        <v>94</v>
      </c>
      <c r="AY172" s="24" t="s">
        <v>250</v>
      </c>
      <c r="BE172" s="206">
        <f>IF(N172="základní",J172,0)</f>
        <v>0</v>
      </c>
      <c r="BF172" s="206">
        <f>IF(N172="snížená",J172,0)</f>
        <v>0</v>
      </c>
      <c r="BG172" s="206">
        <f>IF(N172="zákl. přenesená",J172,0)</f>
        <v>0</v>
      </c>
      <c r="BH172" s="206">
        <f>IF(N172="sníž. přenesená",J172,0)</f>
        <v>0</v>
      </c>
      <c r="BI172" s="206">
        <f>IF(N172="nulová",J172,0)</f>
        <v>0</v>
      </c>
      <c r="BJ172" s="24" t="s">
        <v>94</v>
      </c>
      <c r="BK172" s="206">
        <f>ROUND(I172*H172,2)</f>
        <v>0</v>
      </c>
      <c r="BL172" s="24" t="s">
        <v>258</v>
      </c>
      <c r="BM172" s="24" t="s">
        <v>2489</v>
      </c>
    </row>
    <row r="173" spans="2:65" s="11" customFormat="1">
      <c r="B173" s="207"/>
      <c r="C173" s="208"/>
      <c r="D173" s="221" t="s">
        <v>260</v>
      </c>
      <c r="E173" s="231" t="s">
        <v>21</v>
      </c>
      <c r="F173" s="232" t="s">
        <v>2490</v>
      </c>
      <c r="G173" s="208"/>
      <c r="H173" s="233">
        <v>12.928000000000001</v>
      </c>
      <c r="I173" s="213"/>
      <c r="J173" s="208"/>
      <c r="K173" s="208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260</v>
      </c>
      <c r="AU173" s="218" t="s">
        <v>94</v>
      </c>
      <c r="AV173" s="11" t="s">
        <v>94</v>
      </c>
      <c r="AW173" s="11" t="s">
        <v>35</v>
      </c>
      <c r="AX173" s="11" t="s">
        <v>79</v>
      </c>
      <c r="AY173" s="218" t="s">
        <v>250</v>
      </c>
    </row>
    <row r="174" spans="2:65" s="1" customFormat="1" ht="22.5" customHeight="1">
      <c r="B174" s="41"/>
      <c r="C174" s="195" t="s">
        <v>393</v>
      </c>
      <c r="D174" s="195" t="s">
        <v>253</v>
      </c>
      <c r="E174" s="196" t="s">
        <v>384</v>
      </c>
      <c r="F174" s="197" t="s">
        <v>385</v>
      </c>
      <c r="G174" s="198" t="s">
        <v>271</v>
      </c>
      <c r="H174" s="199">
        <v>29.172999999999998</v>
      </c>
      <c r="I174" s="200"/>
      <c r="J174" s="201">
        <f>ROUND(I174*H174,2)</f>
        <v>0</v>
      </c>
      <c r="K174" s="197" t="s">
        <v>257</v>
      </c>
      <c r="L174" s="61"/>
      <c r="M174" s="202" t="s">
        <v>21</v>
      </c>
      <c r="N174" s="203" t="s">
        <v>43</v>
      </c>
      <c r="O174" s="42"/>
      <c r="P174" s="204">
        <f>O174*H174</f>
        <v>0</v>
      </c>
      <c r="Q174" s="204">
        <v>2.6200000000000001E-2</v>
      </c>
      <c r="R174" s="204">
        <f>Q174*H174</f>
        <v>0.76433260000000003</v>
      </c>
      <c r="S174" s="204">
        <v>0</v>
      </c>
      <c r="T174" s="205">
        <f>S174*H174</f>
        <v>0</v>
      </c>
      <c r="AR174" s="24" t="s">
        <v>258</v>
      </c>
      <c r="AT174" s="24" t="s">
        <v>253</v>
      </c>
      <c r="AU174" s="24" t="s">
        <v>94</v>
      </c>
      <c r="AY174" s="24" t="s">
        <v>250</v>
      </c>
      <c r="BE174" s="206">
        <f>IF(N174="základní",J174,0)</f>
        <v>0</v>
      </c>
      <c r="BF174" s="206">
        <f>IF(N174="snížená",J174,0)</f>
        <v>0</v>
      </c>
      <c r="BG174" s="206">
        <f>IF(N174="zákl. přenesená",J174,0)</f>
        <v>0</v>
      </c>
      <c r="BH174" s="206">
        <f>IF(N174="sníž. přenesená",J174,0)</f>
        <v>0</v>
      </c>
      <c r="BI174" s="206">
        <f>IF(N174="nulová",J174,0)</f>
        <v>0</v>
      </c>
      <c r="BJ174" s="24" t="s">
        <v>94</v>
      </c>
      <c r="BK174" s="206">
        <f>ROUND(I174*H174,2)</f>
        <v>0</v>
      </c>
      <c r="BL174" s="24" t="s">
        <v>258</v>
      </c>
      <c r="BM174" s="24" t="s">
        <v>2491</v>
      </c>
    </row>
    <row r="175" spans="2:65" s="11" customFormat="1">
      <c r="B175" s="207"/>
      <c r="C175" s="208"/>
      <c r="D175" s="221" t="s">
        <v>260</v>
      </c>
      <c r="E175" s="231" t="s">
        <v>21</v>
      </c>
      <c r="F175" s="232" t="s">
        <v>98</v>
      </c>
      <c r="G175" s="208"/>
      <c r="H175" s="233">
        <v>29.172999999999998</v>
      </c>
      <c r="I175" s="213"/>
      <c r="J175" s="208"/>
      <c r="K175" s="208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260</v>
      </c>
      <c r="AU175" s="218" t="s">
        <v>94</v>
      </c>
      <c r="AV175" s="11" t="s">
        <v>94</v>
      </c>
      <c r="AW175" s="11" t="s">
        <v>35</v>
      </c>
      <c r="AX175" s="11" t="s">
        <v>79</v>
      </c>
      <c r="AY175" s="218" t="s">
        <v>250</v>
      </c>
    </row>
    <row r="176" spans="2:65" s="1" customFormat="1" ht="31.5" customHeight="1">
      <c r="B176" s="41"/>
      <c r="C176" s="195" t="s">
        <v>397</v>
      </c>
      <c r="D176" s="195" t="s">
        <v>253</v>
      </c>
      <c r="E176" s="196" t="s">
        <v>394</v>
      </c>
      <c r="F176" s="197" t="s">
        <v>2492</v>
      </c>
      <c r="G176" s="198" t="s">
        <v>271</v>
      </c>
      <c r="H176" s="199">
        <v>68.284000000000006</v>
      </c>
      <c r="I176" s="200"/>
      <c r="J176" s="201">
        <f>ROUND(I176*H176,2)</f>
        <v>0</v>
      </c>
      <c r="K176" s="197" t="s">
        <v>257</v>
      </c>
      <c r="L176" s="61"/>
      <c r="M176" s="202" t="s">
        <v>21</v>
      </c>
      <c r="N176" s="203" t="s">
        <v>43</v>
      </c>
      <c r="O176" s="42"/>
      <c r="P176" s="204">
        <f>O176*H176</f>
        <v>0</v>
      </c>
      <c r="Q176" s="204">
        <v>2.1000000000000001E-2</v>
      </c>
      <c r="R176" s="204">
        <f>Q176*H176</f>
        <v>1.4339640000000002</v>
      </c>
      <c r="S176" s="204">
        <v>0</v>
      </c>
      <c r="T176" s="205">
        <f>S176*H176</f>
        <v>0</v>
      </c>
      <c r="AR176" s="24" t="s">
        <v>258</v>
      </c>
      <c r="AT176" s="24" t="s">
        <v>253</v>
      </c>
      <c r="AU176" s="24" t="s">
        <v>94</v>
      </c>
      <c r="AY176" s="24" t="s">
        <v>250</v>
      </c>
      <c r="BE176" s="206">
        <f>IF(N176="základní",J176,0)</f>
        <v>0</v>
      </c>
      <c r="BF176" s="206">
        <f>IF(N176="snížená",J176,0)</f>
        <v>0</v>
      </c>
      <c r="BG176" s="206">
        <f>IF(N176="zákl. přenesená",J176,0)</f>
        <v>0</v>
      </c>
      <c r="BH176" s="206">
        <f>IF(N176="sníž. přenesená",J176,0)</f>
        <v>0</v>
      </c>
      <c r="BI176" s="206">
        <f>IF(N176="nulová",J176,0)</f>
        <v>0</v>
      </c>
      <c r="BJ176" s="24" t="s">
        <v>94</v>
      </c>
      <c r="BK176" s="206">
        <f>ROUND(I176*H176,2)</f>
        <v>0</v>
      </c>
      <c r="BL176" s="24" t="s">
        <v>258</v>
      </c>
      <c r="BM176" s="24" t="s">
        <v>2493</v>
      </c>
    </row>
    <row r="177" spans="2:65" s="11" customFormat="1">
      <c r="B177" s="207"/>
      <c r="C177" s="208"/>
      <c r="D177" s="221" t="s">
        <v>260</v>
      </c>
      <c r="E177" s="231" t="s">
        <v>21</v>
      </c>
      <c r="F177" s="232" t="s">
        <v>2494</v>
      </c>
      <c r="G177" s="208"/>
      <c r="H177" s="233">
        <v>68.284000000000006</v>
      </c>
      <c r="I177" s="213"/>
      <c r="J177" s="208"/>
      <c r="K177" s="208"/>
      <c r="L177" s="214"/>
      <c r="M177" s="215"/>
      <c r="N177" s="216"/>
      <c r="O177" s="216"/>
      <c r="P177" s="216"/>
      <c r="Q177" s="216"/>
      <c r="R177" s="216"/>
      <c r="S177" s="216"/>
      <c r="T177" s="217"/>
      <c r="AT177" s="218" t="s">
        <v>260</v>
      </c>
      <c r="AU177" s="218" t="s">
        <v>94</v>
      </c>
      <c r="AV177" s="11" t="s">
        <v>94</v>
      </c>
      <c r="AW177" s="11" t="s">
        <v>35</v>
      </c>
      <c r="AX177" s="11" t="s">
        <v>79</v>
      </c>
      <c r="AY177" s="218" t="s">
        <v>250</v>
      </c>
    </row>
    <row r="178" spans="2:65" s="1" customFormat="1" ht="22.5" customHeight="1">
      <c r="B178" s="41"/>
      <c r="C178" s="195" t="s">
        <v>402</v>
      </c>
      <c r="D178" s="195" t="s">
        <v>253</v>
      </c>
      <c r="E178" s="196" t="s">
        <v>398</v>
      </c>
      <c r="F178" s="197" t="s">
        <v>399</v>
      </c>
      <c r="G178" s="198" t="s">
        <v>271</v>
      </c>
      <c r="H178" s="199">
        <v>136.56800000000001</v>
      </c>
      <c r="I178" s="200"/>
      <c r="J178" s="201">
        <f>ROUND(I178*H178,2)</f>
        <v>0</v>
      </c>
      <c r="K178" s="197" t="s">
        <v>257</v>
      </c>
      <c r="L178" s="61"/>
      <c r="M178" s="202" t="s">
        <v>21</v>
      </c>
      <c r="N178" s="203" t="s">
        <v>43</v>
      </c>
      <c r="O178" s="42"/>
      <c r="P178" s="204">
        <f>O178*H178</f>
        <v>0</v>
      </c>
      <c r="Q178" s="204">
        <v>1.0500000000000001E-2</v>
      </c>
      <c r="R178" s="204">
        <f>Q178*H178</f>
        <v>1.4339640000000002</v>
      </c>
      <c r="S178" s="204">
        <v>0</v>
      </c>
      <c r="T178" s="205">
        <f>S178*H178</f>
        <v>0</v>
      </c>
      <c r="AR178" s="24" t="s">
        <v>258</v>
      </c>
      <c r="AT178" s="24" t="s">
        <v>253</v>
      </c>
      <c r="AU178" s="24" t="s">
        <v>94</v>
      </c>
      <c r="AY178" s="24" t="s">
        <v>250</v>
      </c>
      <c r="BE178" s="206">
        <f>IF(N178="základní",J178,0)</f>
        <v>0</v>
      </c>
      <c r="BF178" s="206">
        <f>IF(N178="snížená",J178,0)</f>
        <v>0</v>
      </c>
      <c r="BG178" s="206">
        <f>IF(N178="zákl. přenesená",J178,0)</f>
        <v>0</v>
      </c>
      <c r="BH178" s="206">
        <f>IF(N178="sníž. přenesená",J178,0)</f>
        <v>0</v>
      </c>
      <c r="BI178" s="206">
        <f>IF(N178="nulová",J178,0)</f>
        <v>0</v>
      </c>
      <c r="BJ178" s="24" t="s">
        <v>94</v>
      </c>
      <c r="BK178" s="206">
        <f>ROUND(I178*H178,2)</f>
        <v>0</v>
      </c>
      <c r="BL178" s="24" t="s">
        <v>258</v>
      </c>
      <c r="BM178" s="24" t="s">
        <v>2495</v>
      </c>
    </row>
    <row r="179" spans="2:65" s="11" customFormat="1">
      <c r="B179" s="207"/>
      <c r="C179" s="208"/>
      <c r="D179" s="221" t="s">
        <v>260</v>
      </c>
      <c r="E179" s="231" t="s">
        <v>21</v>
      </c>
      <c r="F179" s="232" t="s">
        <v>2496</v>
      </c>
      <c r="G179" s="208"/>
      <c r="H179" s="233">
        <v>136.56800000000001</v>
      </c>
      <c r="I179" s="213"/>
      <c r="J179" s="208"/>
      <c r="K179" s="208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260</v>
      </c>
      <c r="AU179" s="218" t="s">
        <v>94</v>
      </c>
      <c r="AV179" s="11" t="s">
        <v>94</v>
      </c>
      <c r="AW179" s="11" t="s">
        <v>35</v>
      </c>
      <c r="AX179" s="11" t="s">
        <v>79</v>
      </c>
      <c r="AY179" s="218" t="s">
        <v>250</v>
      </c>
    </row>
    <row r="180" spans="2:65" s="1" customFormat="1" ht="22.5" customHeight="1">
      <c r="B180" s="41"/>
      <c r="C180" s="195" t="s">
        <v>408</v>
      </c>
      <c r="D180" s="195" t="s">
        <v>253</v>
      </c>
      <c r="E180" s="196" t="s">
        <v>403</v>
      </c>
      <c r="F180" s="197" t="s">
        <v>404</v>
      </c>
      <c r="G180" s="198" t="s">
        <v>271</v>
      </c>
      <c r="H180" s="199">
        <v>0.89100000000000001</v>
      </c>
      <c r="I180" s="200"/>
      <c r="J180" s="201">
        <f>ROUND(I180*H180,2)</f>
        <v>0</v>
      </c>
      <c r="K180" s="197" t="s">
        <v>257</v>
      </c>
      <c r="L180" s="61"/>
      <c r="M180" s="202" t="s">
        <v>21</v>
      </c>
      <c r="N180" s="203" t="s">
        <v>43</v>
      </c>
      <c r="O180" s="42"/>
      <c r="P180" s="204">
        <f>O180*H180</f>
        <v>0</v>
      </c>
      <c r="Q180" s="204">
        <v>8.4999999999999995E-4</v>
      </c>
      <c r="R180" s="204">
        <f>Q180*H180</f>
        <v>7.5734999999999995E-4</v>
      </c>
      <c r="S180" s="204">
        <v>0</v>
      </c>
      <c r="T180" s="205">
        <f>S180*H180</f>
        <v>0</v>
      </c>
      <c r="AR180" s="24" t="s">
        <v>258</v>
      </c>
      <c r="AT180" s="24" t="s">
        <v>253</v>
      </c>
      <c r="AU180" s="24" t="s">
        <v>94</v>
      </c>
      <c r="AY180" s="24" t="s">
        <v>250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24" t="s">
        <v>94</v>
      </c>
      <c r="BK180" s="206">
        <f>ROUND(I180*H180,2)</f>
        <v>0</v>
      </c>
      <c r="BL180" s="24" t="s">
        <v>258</v>
      </c>
      <c r="BM180" s="24" t="s">
        <v>2497</v>
      </c>
    </row>
    <row r="181" spans="2:65" s="11" customFormat="1">
      <c r="B181" s="207"/>
      <c r="C181" s="208"/>
      <c r="D181" s="221" t="s">
        <v>260</v>
      </c>
      <c r="E181" s="231" t="s">
        <v>21</v>
      </c>
      <c r="F181" s="232" t="s">
        <v>2498</v>
      </c>
      <c r="G181" s="208"/>
      <c r="H181" s="233">
        <v>0.89100000000000001</v>
      </c>
      <c r="I181" s="213"/>
      <c r="J181" s="208"/>
      <c r="K181" s="208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260</v>
      </c>
      <c r="AU181" s="218" t="s">
        <v>94</v>
      </c>
      <c r="AV181" s="11" t="s">
        <v>94</v>
      </c>
      <c r="AW181" s="11" t="s">
        <v>35</v>
      </c>
      <c r="AX181" s="11" t="s">
        <v>79</v>
      </c>
      <c r="AY181" s="218" t="s">
        <v>250</v>
      </c>
    </row>
    <row r="182" spans="2:65" s="1" customFormat="1" ht="22.5" customHeight="1">
      <c r="B182" s="41"/>
      <c r="C182" s="195" t="s">
        <v>414</v>
      </c>
      <c r="D182" s="195" t="s">
        <v>253</v>
      </c>
      <c r="E182" s="196" t="s">
        <v>409</v>
      </c>
      <c r="F182" s="197" t="s">
        <v>410</v>
      </c>
      <c r="G182" s="198" t="s">
        <v>356</v>
      </c>
      <c r="H182" s="199">
        <v>10.6</v>
      </c>
      <c r="I182" s="200"/>
      <c r="J182" s="201">
        <f>ROUND(I182*H182,2)</f>
        <v>0</v>
      </c>
      <c r="K182" s="197" t="s">
        <v>411</v>
      </c>
      <c r="L182" s="61"/>
      <c r="M182" s="202" t="s">
        <v>21</v>
      </c>
      <c r="N182" s="203" t="s">
        <v>43</v>
      </c>
      <c r="O182" s="42"/>
      <c r="P182" s="204">
        <f>O182*H182</f>
        <v>0</v>
      </c>
      <c r="Q182" s="204">
        <v>0</v>
      </c>
      <c r="R182" s="204">
        <f>Q182*H182</f>
        <v>0</v>
      </c>
      <c r="S182" s="204">
        <v>0</v>
      </c>
      <c r="T182" s="205">
        <f>S182*H182</f>
        <v>0</v>
      </c>
      <c r="AR182" s="24" t="s">
        <v>258</v>
      </c>
      <c r="AT182" s="24" t="s">
        <v>253</v>
      </c>
      <c r="AU182" s="24" t="s">
        <v>94</v>
      </c>
      <c r="AY182" s="24" t="s">
        <v>250</v>
      </c>
      <c r="BE182" s="206">
        <f>IF(N182="základní",J182,0)</f>
        <v>0</v>
      </c>
      <c r="BF182" s="206">
        <f>IF(N182="snížená",J182,0)</f>
        <v>0</v>
      </c>
      <c r="BG182" s="206">
        <f>IF(N182="zákl. přenesená",J182,0)</f>
        <v>0</v>
      </c>
      <c r="BH182" s="206">
        <f>IF(N182="sníž. přenesená",J182,0)</f>
        <v>0</v>
      </c>
      <c r="BI182" s="206">
        <f>IF(N182="nulová",J182,0)</f>
        <v>0</v>
      </c>
      <c r="BJ182" s="24" t="s">
        <v>94</v>
      </c>
      <c r="BK182" s="206">
        <f>ROUND(I182*H182,2)</f>
        <v>0</v>
      </c>
      <c r="BL182" s="24" t="s">
        <v>258</v>
      </c>
      <c r="BM182" s="24" t="s">
        <v>2499</v>
      </c>
    </row>
    <row r="183" spans="2:65" s="11" customFormat="1">
      <c r="B183" s="207"/>
      <c r="C183" s="208"/>
      <c r="D183" s="209" t="s">
        <v>260</v>
      </c>
      <c r="E183" s="210" t="s">
        <v>21</v>
      </c>
      <c r="F183" s="211" t="s">
        <v>2500</v>
      </c>
      <c r="G183" s="208"/>
      <c r="H183" s="212">
        <v>8</v>
      </c>
      <c r="I183" s="213"/>
      <c r="J183" s="208"/>
      <c r="K183" s="208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260</v>
      </c>
      <c r="AU183" s="218" t="s">
        <v>94</v>
      </c>
      <c r="AV183" s="11" t="s">
        <v>94</v>
      </c>
      <c r="AW183" s="11" t="s">
        <v>35</v>
      </c>
      <c r="AX183" s="11" t="s">
        <v>71</v>
      </c>
      <c r="AY183" s="218" t="s">
        <v>250</v>
      </c>
    </row>
    <row r="184" spans="2:65" s="11" customFormat="1">
      <c r="B184" s="207"/>
      <c r="C184" s="208"/>
      <c r="D184" s="209" t="s">
        <v>260</v>
      </c>
      <c r="E184" s="210" t="s">
        <v>21</v>
      </c>
      <c r="F184" s="211" t="s">
        <v>2501</v>
      </c>
      <c r="G184" s="208"/>
      <c r="H184" s="212">
        <v>2.6</v>
      </c>
      <c r="I184" s="213"/>
      <c r="J184" s="208"/>
      <c r="K184" s="208"/>
      <c r="L184" s="214"/>
      <c r="M184" s="215"/>
      <c r="N184" s="216"/>
      <c r="O184" s="216"/>
      <c r="P184" s="216"/>
      <c r="Q184" s="216"/>
      <c r="R184" s="216"/>
      <c r="S184" s="216"/>
      <c r="T184" s="217"/>
      <c r="AT184" s="218" t="s">
        <v>260</v>
      </c>
      <c r="AU184" s="218" t="s">
        <v>94</v>
      </c>
      <c r="AV184" s="11" t="s">
        <v>94</v>
      </c>
      <c r="AW184" s="11" t="s">
        <v>35</v>
      </c>
      <c r="AX184" s="11" t="s">
        <v>71</v>
      </c>
      <c r="AY184" s="218" t="s">
        <v>250</v>
      </c>
    </row>
    <row r="185" spans="2:65" s="12" customFormat="1">
      <c r="B185" s="219"/>
      <c r="C185" s="220"/>
      <c r="D185" s="221" t="s">
        <v>260</v>
      </c>
      <c r="E185" s="222" t="s">
        <v>144</v>
      </c>
      <c r="F185" s="223" t="s">
        <v>263</v>
      </c>
      <c r="G185" s="220"/>
      <c r="H185" s="224">
        <v>10.6</v>
      </c>
      <c r="I185" s="225"/>
      <c r="J185" s="220"/>
      <c r="K185" s="220"/>
      <c r="L185" s="226"/>
      <c r="M185" s="227"/>
      <c r="N185" s="228"/>
      <c r="O185" s="228"/>
      <c r="P185" s="228"/>
      <c r="Q185" s="228"/>
      <c r="R185" s="228"/>
      <c r="S185" s="228"/>
      <c r="T185" s="229"/>
      <c r="AT185" s="230" t="s">
        <v>260</v>
      </c>
      <c r="AU185" s="230" t="s">
        <v>94</v>
      </c>
      <c r="AV185" s="12" t="s">
        <v>251</v>
      </c>
      <c r="AW185" s="12" t="s">
        <v>35</v>
      </c>
      <c r="AX185" s="12" t="s">
        <v>79</v>
      </c>
      <c r="AY185" s="230" t="s">
        <v>250</v>
      </c>
    </row>
    <row r="186" spans="2:65" s="1" customFormat="1" ht="22.5" customHeight="1">
      <c r="B186" s="41"/>
      <c r="C186" s="234" t="s">
        <v>419</v>
      </c>
      <c r="D186" s="234" t="s">
        <v>304</v>
      </c>
      <c r="E186" s="235" t="s">
        <v>415</v>
      </c>
      <c r="F186" s="236" t="s">
        <v>416</v>
      </c>
      <c r="G186" s="237" t="s">
        <v>356</v>
      </c>
      <c r="H186" s="238">
        <v>11.13</v>
      </c>
      <c r="I186" s="239"/>
      <c r="J186" s="240">
        <f>ROUND(I186*H186,2)</f>
        <v>0</v>
      </c>
      <c r="K186" s="236" t="s">
        <v>411</v>
      </c>
      <c r="L186" s="241"/>
      <c r="M186" s="242" t="s">
        <v>21</v>
      </c>
      <c r="N186" s="243" t="s">
        <v>43</v>
      </c>
      <c r="O186" s="42"/>
      <c r="P186" s="204">
        <f>O186*H186</f>
        <v>0</v>
      </c>
      <c r="Q186" s="204">
        <v>3.0000000000000001E-5</v>
      </c>
      <c r="R186" s="204">
        <f>Q186*H186</f>
        <v>3.3390000000000004E-4</v>
      </c>
      <c r="S186" s="204">
        <v>0</v>
      </c>
      <c r="T186" s="205">
        <f>S186*H186</f>
        <v>0</v>
      </c>
      <c r="AR186" s="24" t="s">
        <v>292</v>
      </c>
      <c r="AT186" s="24" t="s">
        <v>304</v>
      </c>
      <c r="AU186" s="24" t="s">
        <v>94</v>
      </c>
      <c r="AY186" s="24" t="s">
        <v>250</v>
      </c>
      <c r="BE186" s="206">
        <f>IF(N186="základní",J186,0)</f>
        <v>0</v>
      </c>
      <c r="BF186" s="206">
        <f>IF(N186="snížená",J186,0)</f>
        <v>0</v>
      </c>
      <c r="BG186" s="206">
        <f>IF(N186="zákl. přenesená",J186,0)</f>
        <v>0</v>
      </c>
      <c r="BH186" s="206">
        <f>IF(N186="sníž. přenesená",J186,0)</f>
        <v>0</v>
      </c>
      <c r="BI186" s="206">
        <f>IF(N186="nulová",J186,0)</f>
        <v>0</v>
      </c>
      <c r="BJ186" s="24" t="s">
        <v>94</v>
      </c>
      <c r="BK186" s="206">
        <f>ROUND(I186*H186,2)</f>
        <v>0</v>
      </c>
      <c r="BL186" s="24" t="s">
        <v>258</v>
      </c>
      <c r="BM186" s="24" t="s">
        <v>2502</v>
      </c>
    </row>
    <row r="187" spans="2:65" s="11" customFormat="1">
      <c r="B187" s="207"/>
      <c r="C187" s="208"/>
      <c r="D187" s="221" t="s">
        <v>260</v>
      </c>
      <c r="E187" s="231" t="s">
        <v>21</v>
      </c>
      <c r="F187" s="232" t="s">
        <v>418</v>
      </c>
      <c r="G187" s="208"/>
      <c r="H187" s="233">
        <v>11.13</v>
      </c>
      <c r="I187" s="213"/>
      <c r="J187" s="208"/>
      <c r="K187" s="208"/>
      <c r="L187" s="214"/>
      <c r="M187" s="215"/>
      <c r="N187" s="216"/>
      <c r="O187" s="216"/>
      <c r="P187" s="216"/>
      <c r="Q187" s="216"/>
      <c r="R187" s="216"/>
      <c r="S187" s="216"/>
      <c r="T187" s="217"/>
      <c r="AT187" s="218" t="s">
        <v>260</v>
      </c>
      <c r="AU187" s="218" t="s">
        <v>94</v>
      </c>
      <c r="AV187" s="11" t="s">
        <v>94</v>
      </c>
      <c r="AW187" s="11" t="s">
        <v>35</v>
      </c>
      <c r="AX187" s="11" t="s">
        <v>79</v>
      </c>
      <c r="AY187" s="218" t="s">
        <v>250</v>
      </c>
    </row>
    <row r="188" spans="2:65" s="1" customFormat="1" ht="31.5" customHeight="1">
      <c r="B188" s="41"/>
      <c r="C188" s="195" t="s">
        <v>424</v>
      </c>
      <c r="D188" s="195" t="s">
        <v>253</v>
      </c>
      <c r="E188" s="196" t="s">
        <v>2503</v>
      </c>
      <c r="F188" s="197" t="s">
        <v>2504</v>
      </c>
      <c r="G188" s="198" t="s">
        <v>271</v>
      </c>
      <c r="H188" s="199">
        <v>3</v>
      </c>
      <c r="I188" s="200"/>
      <c r="J188" s="201">
        <f>ROUND(I188*H188,2)</f>
        <v>0</v>
      </c>
      <c r="K188" s="197" t="s">
        <v>257</v>
      </c>
      <c r="L188" s="61"/>
      <c r="M188" s="202" t="s">
        <v>21</v>
      </c>
      <c r="N188" s="203" t="s">
        <v>43</v>
      </c>
      <c r="O188" s="42"/>
      <c r="P188" s="204">
        <f>O188*H188</f>
        <v>0</v>
      </c>
      <c r="Q188" s="204">
        <v>3.2799999999999999E-3</v>
      </c>
      <c r="R188" s="204">
        <f>Q188*H188</f>
        <v>9.8399999999999998E-3</v>
      </c>
      <c r="S188" s="204">
        <v>0</v>
      </c>
      <c r="T188" s="205">
        <f>S188*H188</f>
        <v>0</v>
      </c>
      <c r="AR188" s="24" t="s">
        <v>258</v>
      </c>
      <c r="AT188" s="24" t="s">
        <v>253</v>
      </c>
      <c r="AU188" s="24" t="s">
        <v>94</v>
      </c>
      <c r="AY188" s="24" t="s">
        <v>250</v>
      </c>
      <c r="BE188" s="206">
        <f>IF(N188="základní",J188,0)</f>
        <v>0</v>
      </c>
      <c r="BF188" s="206">
        <f>IF(N188="snížená",J188,0)</f>
        <v>0</v>
      </c>
      <c r="BG188" s="206">
        <f>IF(N188="zákl. přenesená",J188,0)</f>
        <v>0</v>
      </c>
      <c r="BH188" s="206">
        <f>IF(N188="sníž. přenesená",J188,0)</f>
        <v>0</v>
      </c>
      <c r="BI188" s="206">
        <f>IF(N188="nulová",J188,0)</f>
        <v>0</v>
      </c>
      <c r="BJ188" s="24" t="s">
        <v>94</v>
      </c>
      <c r="BK188" s="206">
        <f>ROUND(I188*H188,2)</f>
        <v>0</v>
      </c>
      <c r="BL188" s="24" t="s">
        <v>258</v>
      </c>
      <c r="BM188" s="24" t="s">
        <v>2505</v>
      </c>
    </row>
    <row r="189" spans="2:65" s="1" customFormat="1" ht="22.5" customHeight="1">
      <c r="B189" s="41"/>
      <c r="C189" s="195" t="s">
        <v>428</v>
      </c>
      <c r="D189" s="195" t="s">
        <v>253</v>
      </c>
      <c r="E189" s="196" t="s">
        <v>420</v>
      </c>
      <c r="F189" s="197" t="s">
        <v>421</v>
      </c>
      <c r="G189" s="198" t="s">
        <v>256</v>
      </c>
      <c r="H189" s="199">
        <v>0.40400000000000003</v>
      </c>
      <c r="I189" s="200"/>
      <c r="J189" s="201">
        <f>ROUND(I189*H189,2)</f>
        <v>0</v>
      </c>
      <c r="K189" s="197" t="s">
        <v>257</v>
      </c>
      <c r="L189" s="61"/>
      <c r="M189" s="202" t="s">
        <v>21</v>
      </c>
      <c r="N189" s="203" t="s">
        <v>43</v>
      </c>
      <c r="O189" s="42"/>
      <c r="P189" s="204">
        <f>O189*H189</f>
        <v>0</v>
      </c>
      <c r="Q189" s="204">
        <v>2.45329</v>
      </c>
      <c r="R189" s="204">
        <f>Q189*H189</f>
        <v>0.99112916000000006</v>
      </c>
      <c r="S189" s="204">
        <v>0</v>
      </c>
      <c r="T189" s="205">
        <f>S189*H189</f>
        <v>0</v>
      </c>
      <c r="AR189" s="24" t="s">
        <v>258</v>
      </c>
      <c r="AT189" s="24" t="s">
        <v>253</v>
      </c>
      <c r="AU189" s="24" t="s">
        <v>94</v>
      </c>
      <c r="AY189" s="24" t="s">
        <v>250</v>
      </c>
      <c r="BE189" s="206">
        <f>IF(N189="základní",J189,0)</f>
        <v>0</v>
      </c>
      <c r="BF189" s="206">
        <f>IF(N189="snížená",J189,0)</f>
        <v>0</v>
      </c>
      <c r="BG189" s="206">
        <f>IF(N189="zákl. přenesená",J189,0)</f>
        <v>0</v>
      </c>
      <c r="BH189" s="206">
        <f>IF(N189="sníž. přenesená",J189,0)</f>
        <v>0</v>
      </c>
      <c r="BI189" s="206">
        <f>IF(N189="nulová",J189,0)</f>
        <v>0</v>
      </c>
      <c r="BJ189" s="24" t="s">
        <v>94</v>
      </c>
      <c r="BK189" s="206">
        <f>ROUND(I189*H189,2)</f>
        <v>0</v>
      </c>
      <c r="BL189" s="24" t="s">
        <v>258</v>
      </c>
      <c r="BM189" s="24" t="s">
        <v>2506</v>
      </c>
    </row>
    <row r="190" spans="2:65" s="11" customFormat="1">
      <c r="B190" s="207"/>
      <c r="C190" s="208"/>
      <c r="D190" s="221" t="s">
        <v>260</v>
      </c>
      <c r="E190" s="231" t="s">
        <v>21</v>
      </c>
      <c r="F190" s="232" t="s">
        <v>423</v>
      </c>
      <c r="G190" s="208"/>
      <c r="H190" s="233">
        <v>0.40400000000000003</v>
      </c>
      <c r="I190" s="213"/>
      <c r="J190" s="208"/>
      <c r="K190" s="208"/>
      <c r="L190" s="214"/>
      <c r="M190" s="215"/>
      <c r="N190" s="216"/>
      <c r="O190" s="216"/>
      <c r="P190" s="216"/>
      <c r="Q190" s="216"/>
      <c r="R190" s="216"/>
      <c r="S190" s="216"/>
      <c r="T190" s="217"/>
      <c r="AT190" s="218" t="s">
        <v>260</v>
      </c>
      <c r="AU190" s="218" t="s">
        <v>94</v>
      </c>
      <c r="AV190" s="11" t="s">
        <v>94</v>
      </c>
      <c r="AW190" s="11" t="s">
        <v>35</v>
      </c>
      <c r="AX190" s="11" t="s">
        <v>79</v>
      </c>
      <c r="AY190" s="218" t="s">
        <v>250</v>
      </c>
    </row>
    <row r="191" spans="2:65" s="1" customFormat="1" ht="31.5" customHeight="1">
      <c r="B191" s="41"/>
      <c r="C191" s="195" t="s">
        <v>433</v>
      </c>
      <c r="D191" s="195" t="s">
        <v>253</v>
      </c>
      <c r="E191" s="196" t="s">
        <v>425</v>
      </c>
      <c r="F191" s="197" t="s">
        <v>426</v>
      </c>
      <c r="G191" s="198" t="s">
        <v>256</v>
      </c>
      <c r="H191" s="199">
        <v>0.40400000000000003</v>
      </c>
      <c r="I191" s="200"/>
      <c r="J191" s="201">
        <f>ROUND(I191*H191,2)</f>
        <v>0</v>
      </c>
      <c r="K191" s="197" t="s">
        <v>257</v>
      </c>
      <c r="L191" s="61"/>
      <c r="M191" s="202" t="s">
        <v>21</v>
      </c>
      <c r="N191" s="203" t="s">
        <v>43</v>
      </c>
      <c r="O191" s="42"/>
      <c r="P191" s="204">
        <f>O191*H191</f>
        <v>0</v>
      </c>
      <c r="Q191" s="204">
        <v>0</v>
      </c>
      <c r="R191" s="204">
        <f>Q191*H191</f>
        <v>0</v>
      </c>
      <c r="S191" s="204">
        <v>0</v>
      </c>
      <c r="T191" s="205">
        <f>S191*H191</f>
        <v>0</v>
      </c>
      <c r="AR191" s="24" t="s">
        <v>258</v>
      </c>
      <c r="AT191" s="24" t="s">
        <v>253</v>
      </c>
      <c r="AU191" s="24" t="s">
        <v>94</v>
      </c>
      <c r="AY191" s="24" t="s">
        <v>250</v>
      </c>
      <c r="BE191" s="206">
        <f>IF(N191="základní",J191,0)</f>
        <v>0</v>
      </c>
      <c r="BF191" s="206">
        <f>IF(N191="snížená",J191,0)</f>
        <v>0</v>
      </c>
      <c r="BG191" s="206">
        <f>IF(N191="zákl. přenesená",J191,0)</f>
        <v>0</v>
      </c>
      <c r="BH191" s="206">
        <f>IF(N191="sníž. přenesená",J191,0)</f>
        <v>0</v>
      </c>
      <c r="BI191" s="206">
        <f>IF(N191="nulová",J191,0)</f>
        <v>0</v>
      </c>
      <c r="BJ191" s="24" t="s">
        <v>94</v>
      </c>
      <c r="BK191" s="206">
        <f>ROUND(I191*H191,2)</f>
        <v>0</v>
      </c>
      <c r="BL191" s="24" t="s">
        <v>258</v>
      </c>
      <c r="BM191" s="24" t="s">
        <v>2507</v>
      </c>
    </row>
    <row r="192" spans="2:65" s="11" customFormat="1">
      <c r="B192" s="207"/>
      <c r="C192" s="208"/>
      <c r="D192" s="221" t="s">
        <v>260</v>
      </c>
      <c r="E192" s="231" t="s">
        <v>21</v>
      </c>
      <c r="F192" s="232" t="s">
        <v>423</v>
      </c>
      <c r="G192" s="208"/>
      <c r="H192" s="233">
        <v>0.40400000000000003</v>
      </c>
      <c r="I192" s="213"/>
      <c r="J192" s="208"/>
      <c r="K192" s="208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260</v>
      </c>
      <c r="AU192" s="218" t="s">
        <v>94</v>
      </c>
      <c r="AV192" s="11" t="s">
        <v>94</v>
      </c>
      <c r="AW192" s="11" t="s">
        <v>35</v>
      </c>
      <c r="AX192" s="11" t="s">
        <v>79</v>
      </c>
      <c r="AY192" s="218" t="s">
        <v>250</v>
      </c>
    </row>
    <row r="193" spans="2:65" s="1" customFormat="1" ht="31.5" customHeight="1">
      <c r="B193" s="41"/>
      <c r="C193" s="195" t="s">
        <v>438</v>
      </c>
      <c r="D193" s="195" t="s">
        <v>253</v>
      </c>
      <c r="E193" s="196" t="s">
        <v>429</v>
      </c>
      <c r="F193" s="197" t="s">
        <v>430</v>
      </c>
      <c r="G193" s="198" t="s">
        <v>256</v>
      </c>
      <c r="H193" s="199">
        <v>0.47</v>
      </c>
      <c r="I193" s="200"/>
      <c r="J193" s="201">
        <f>ROUND(I193*H193,2)</f>
        <v>0</v>
      </c>
      <c r="K193" s="197" t="s">
        <v>257</v>
      </c>
      <c r="L193" s="61"/>
      <c r="M193" s="202" t="s">
        <v>21</v>
      </c>
      <c r="N193" s="203" t="s">
        <v>43</v>
      </c>
      <c r="O193" s="42"/>
      <c r="P193" s="204">
        <f>O193*H193</f>
        <v>0</v>
      </c>
      <c r="Q193" s="204">
        <v>4.0399999999999998E-2</v>
      </c>
      <c r="R193" s="204">
        <f>Q193*H193</f>
        <v>1.8987999999999998E-2</v>
      </c>
      <c r="S193" s="204">
        <v>0</v>
      </c>
      <c r="T193" s="205">
        <f>S193*H193</f>
        <v>0</v>
      </c>
      <c r="AR193" s="24" t="s">
        <v>258</v>
      </c>
      <c r="AT193" s="24" t="s">
        <v>253</v>
      </c>
      <c r="AU193" s="24" t="s">
        <v>94</v>
      </c>
      <c r="AY193" s="24" t="s">
        <v>250</v>
      </c>
      <c r="BE193" s="206">
        <f>IF(N193="základní",J193,0)</f>
        <v>0</v>
      </c>
      <c r="BF193" s="206">
        <f>IF(N193="snížená",J193,0)</f>
        <v>0</v>
      </c>
      <c r="BG193" s="206">
        <f>IF(N193="zákl. přenesená",J193,0)</f>
        <v>0</v>
      </c>
      <c r="BH193" s="206">
        <f>IF(N193="sníž. přenesená",J193,0)</f>
        <v>0</v>
      </c>
      <c r="BI193" s="206">
        <f>IF(N193="nulová",J193,0)</f>
        <v>0</v>
      </c>
      <c r="BJ193" s="24" t="s">
        <v>94</v>
      </c>
      <c r="BK193" s="206">
        <f>ROUND(I193*H193,2)</f>
        <v>0</v>
      </c>
      <c r="BL193" s="24" t="s">
        <v>258</v>
      </c>
      <c r="BM193" s="24" t="s">
        <v>2508</v>
      </c>
    </row>
    <row r="194" spans="2:65" s="11" customFormat="1">
      <c r="B194" s="207"/>
      <c r="C194" s="208"/>
      <c r="D194" s="221" t="s">
        <v>260</v>
      </c>
      <c r="E194" s="231" t="s">
        <v>21</v>
      </c>
      <c r="F194" s="232" t="s">
        <v>432</v>
      </c>
      <c r="G194" s="208"/>
      <c r="H194" s="233">
        <v>0.47</v>
      </c>
      <c r="I194" s="213"/>
      <c r="J194" s="208"/>
      <c r="K194" s="208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260</v>
      </c>
      <c r="AU194" s="218" t="s">
        <v>94</v>
      </c>
      <c r="AV194" s="11" t="s">
        <v>94</v>
      </c>
      <c r="AW194" s="11" t="s">
        <v>35</v>
      </c>
      <c r="AX194" s="11" t="s">
        <v>79</v>
      </c>
      <c r="AY194" s="218" t="s">
        <v>250</v>
      </c>
    </row>
    <row r="195" spans="2:65" s="1" customFormat="1" ht="22.5" customHeight="1">
      <c r="B195" s="41"/>
      <c r="C195" s="195" t="s">
        <v>442</v>
      </c>
      <c r="D195" s="195" t="s">
        <v>253</v>
      </c>
      <c r="E195" s="196" t="s">
        <v>434</v>
      </c>
      <c r="F195" s="197" t="s">
        <v>435</v>
      </c>
      <c r="G195" s="198" t="s">
        <v>266</v>
      </c>
      <c r="H195" s="199">
        <v>3.9E-2</v>
      </c>
      <c r="I195" s="200"/>
      <c r="J195" s="201">
        <f>ROUND(I195*H195,2)</f>
        <v>0</v>
      </c>
      <c r="K195" s="197" t="s">
        <v>257</v>
      </c>
      <c r="L195" s="61"/>
      <c r="M195" s="202" t="s">
        <v>21</v>
      </c>
      <c r="N195" s="203" t="s">
        <v>43</v>
      </c>
      <c r="O195" s="42"/>
      <c r="P195" s="204">
        <f>O195*H195</f>
        <v>0</v>
      </c>
      <c r="Q195" s="204">
        <v>1.0530600000000001</v>
      </c>
      <c r="R195" s="204">
        <f>Q195*H195</f>
        <v>4.1069340000000003E-2</v>
      </c>
      <c r="S195" s="204">
        <v>0</v>
      </c>
      <c r="T195" s="205">
        <f>S195*H195</f>
        <v>0</v>
      </c>
      <c r="AR195" s="24" t="s">
        <v>258</v>
      </c>
      <c r="AT195" s="24" t="s">
        <v>253</v>
      </c>
      <c r="AU195" s="24" t="s">
        <v>94</v>
      </c>
      <c r="AY195" s="24" t="s">
        <v>250</v>
      </c>
      <c r="BE195" s="206">
        <f>IF(N195="základní",J195,0)</f>
        <v>0</v>
      </c>
      <c r="BF195" s="206">
        <f>IF(N195="snížená",J195,0)</f>
        <v>0</v>
      </c>
      <c r="BG195" s="206">
        <f>IF(N195="zákl. přenesená",J195,0)</f>
        <v>0</v>
      </c>
      <c r="BH195" s="206">
        <f>IF(N195="sníž. přenesená",J195,0)</f>
        <v>0</v>
      </c>
      <c r="BI195" s="206">
        <f>IF(N195="nulová",J195,0)</f>
        <v>0</v>
      </c>
      <c r="BJ195" s="24" t="s">
        <v>94</v>
      </c>
      <c r="BK195" s="206">
        <f>ROUND(I195*H195,2)</f>
        <v>0</v>
      </c>
      <c r="BL195" s="24" t="s">
        <v>258</v>
      </c>
      <c r="BM195" s="24" t="s">
        <v>2509</v>
      </c>
    </row>
    <row r="196" spans="2:65" s="11" customFormat="1">
      <c r="B196" s="207"/>
      <c r="C196" s="208"/>
      <c r="D196" s="221" t="s">
        <v>260</v>
      </c>
      <c r="E196" s="231" t="s">
        <v>21</v>
      </c>
      <c r="F196" s="232" t="s">
        <v>437</v>
      </c>
      <c r="G196" s="208"/>
      <c r="H196" s="233">
        <v>3.9E-2</v>
      </c>
      <c r="I196" s="213"/>
      <c r="J196" s="208"/>
      <c r="K196" s="208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260</v>
      </c>
      <c r="AU196" s="218" t="s">
        <v>94</v>
      </c>
      <c r="AV196" s="11" t="s">
        <v>94</v>
      </c>
      <c r="AW196" s="11" t="s">
        <v>35</v>
      </c>
      <c r="AX196" s="11" t="s">
        <v>79</v>
      </c>
      <c r="AY196" s="218" t="s">
        <v>250</v>
      </c>
    </row>
    <row r="197" spans="2:65" s="1" customFormat="1" ht="22.5" customHeight="1">
      <c r="B197" s="41"/>
      <c r="C197" s="195" t="s">
        <v>446</v>
      </c>
      <c r="D197" s="195" t="s">
        <v>253</v>
      </c>
      <c r="E197" s="196" t="s">
        <v>439</v>
      </c>
      <c r="F197" s="197" t="s">
        <v>440</v>
      </c>
      <c r="G197" s="198" t="s">
        <v>271</v>
      </c>
      <c r="H197" s="199">
        <v>9.4</v>
      </c>
      <c r="I197" s="200"/>
      <c r="J197" s="201">
        <f>ROUND(I197*H197,2)</f>
        <v>0</v>
      </c>
      <c r="K197" s="197" t="s">
        <v>257</v>
      </c>
      <c r="L197" s="61"/>
      <c r="M197" s="202" t="s">
        <v>21</v>
      </c>
      <c r="N197" s="203" t="s">
        <v>43</v>
      </c>
      <c r="O197" s="42"/>
      <c r="P197" s="204">
        <f>O197*H197</f>
        <v>0</v>
      </c>
      <c r="Q197" s="204">
        <v>0.10199999999999999</v>
      </c>
      <c r="R197" s="204">
        <f>Q197*H197</f>
        <v>0.95879999999999999</v>
      </c>
      <c r="S197" s="204">
        <v>0</v>
      </c>
      <c r="T197" s="205">
        <f>S197*H197</f>
        <v>0</v>
      </c>
      <c r="AR197" s="24" t="s">
        <v>258</v>
      </c>
      <c r="AT197" s="24" t="s">
        <v>253</v>
      </c>
      <c r="AU197" s="24" t="s">
        <v>94</v>
      </c>
      <c r="AY197" s="24" t="s">
        <v>250</v>
      </c>
      <c r="BE197" s="206">
        <f>IF(N197="základní",J197,0)</f>
        <v>0</v>
      </c>
      <c r="BF197" s="206">
        <f>IF(N197="snížená",J197,0)</f>
        <v>0</v>
      </c>
      <c r="BG197" s="206">
        <f>IF(N197="zákl. přenesená",J197,0)</f>
        <v>0</v>
      </c>
      <c r="BH197" s="206">
        <f>IF(N197="sníž. přenesená",J197,0)</f>
        <v>0</v>
      </c>
      <c r="BI197" s="206">
        <f>IF(N197="nulová",J197,0)</f>
        <v>0</v>
      </c>
      <c r="BJ197" s="24" t="s">
        <v>94</v>
      </c>
      <c r="BK197" s="206">
        <f>ROUND(I197*H197,2)</f>
        <v>0</v>
      </c>
      <c r="BL197" s="24" t="s">
        <v>258</v>
      </c>
      <c r="BM197" s="24" t="s">
        <v>2510</v>
      </c>
    </row>
    <row r="198" spans="2:65" s="11" customFormat="1">
      <c r="B198" s="207"/>
      <c r="C198" s="208"/>
      <c r="D198" s="221" t="s">
        <v>260</v>
      </c>
      <c r="E198" s="231" t="s">
        <v>21</v>
      </c>
      <c r="F198" s="232" t="s">
        <v>149</v>
      </c>
      <c r="G198" s="208"/>
      <c r="H198" s="233">
        <v>9.4</v>
      </c>
      <c r="I198" s="213"/>
      <c r="J198" s="208"/>
      <c r="K198" s="208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260</v>
      </c>
      <c r="AU198" s="218" t="s">
        <v>94</v>
      </c>
      <c r="AV198" s="11" t="s">
        <v>94</v>
      </c>
      <c r="AW198" s="11" t="s">
        <v>35</v>
      </c>
      <c r="AX198" s="11" t="s">
        <v>79</v>
      </c>
      <c r="AY198" s="218" t="s">
        <v>250</v>
      </c>
    </row>
    <row r="199" spans="2:65" s="1" customFormat="1" ht="22.5" customHeight="1">
      <c r="B199" s="41"/>
      <c r="C199" s="195" t="s">
        <v>451</v>
      </c>
      <c r="D199" s="195" t="s">
        <v>253</v>
      </c>
      <c r="E199" s="196" t="s">
        <v>443</v>
      </c>
      <c r="F199" s="197" t="s">
        <v>444</v>
      </c>
      <c r="G199" s="198" t="s">
        <v>356</v>
      </c>
      <c r="H199" s="199">
        <v>115.93</v>
      </c>
      <c r="I199" s="200"/>
      <c r="J199" s="201">
        <f>ROUND(I199*H199,2)</f>
        <v>0</v>
      </c>
      <c r="K199" s="197" t="s">
        <v>257</v>
      </c>
      <c r="L199" s="61"/>
      <c r="M199" s="202" t="s">
        <v>21</v>
      </c>
      <c r="N199" s="203" t="s">
        <v>43</v>
      </c>
      <c r="O199" s="42"/>
      <c r="P199" s="204">
        <f>O199*H199</f>
        <v>0</v>
      </c>
      <c r="Q199" s="204">
        <v>8.0000000000000007E-5</v>
      </c>
      <c r="R199" s="204">
        <f>Q199*H199</f>
        <v>9.2744000000000021E-3</v>
      </c>
      <c r="S199" s="204">
        <v>0</v>
      </c>
      <c r="T199" s="205">
        <f>S199*H199</f>
        <v>0</v>
      </c>
      <c r="AR199" s="24" t="s">
        <v>258</v>
      </c>
      <c r="AT199" s="24" t="s">
        <v>253</v>
      </c>
      <c r="AU199" s="24" t="s">
        <v>94</v>
      </c>
      <c r="AY199" s="24" t="s">
        <v>250</v>
      </c>
      <c r="BE199" s="206">
        <f>IF(N199="základní",J199,0)</f>
        <v>0</v>
      </c>
      <c r="BF199" s="206">
        <f>IF(N199="snížená",J199,0)</f>
        <v>0</v>
      </c>
      <c r="BG199" s="206">
        <f>IF(N199="zákl. přenesená",J199,0)</f>
        <v>0</v>
      </c>
      <c r="BH199" s="206">
        <f>IF(N199="sníž. přenesená",J199,0)</f>
        <v>0</v>
      </c>
      <c r="BI199" s="206">
        <f>IF(N199="nulová",J199,0)</f>
        <v>0</v>
      </c>
      <c r="BJ199" s="24" t="s">
        <v>94</v>
      </c>
      <c r="BK199" s="206">
        <f>ROUND(I199*H199,2)</f>
        <v>0</v>
      </c>
      <c r="BL199" s="24" t="s">
        <v>258</v>
      </c>
      <c r="BM199" s="24" t="s">
        <v>2511</v>
      </c>
    </row>
    <row r="200" spans="2:65" s="11" customFormat="1">
      <c r="B200" s="207"/>
      <c r="C200" s="208"/>
      <c r="D200" s="221" t="s">
        <v>260</v>
      </c>
      <c r="E200" s="231" t="s">
        <v>21</v>
      </c>
      <c r="F200" s="232" t="s">
        <v>142</v>
      </c>
      <c r="G200" s="208"/>
      <c r="H200" s="233">
        <v>115.93</v>
      </c>
      <c r="I200" s="213"/>
      <c r="J200" s="208"/>
      <c r="K200" s="208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260</v>
      </c>
      <c r="AU200" s="218" t="s">
        <v>94</v>
      </c>
      <c r="AV200" s="11" t="s">
        <v>94</v>
      </c>
      <c r="AW200" s="11" t="s">
        <v>35</v>
      </c>
      <c r="AX200" s="11" t="s">
        <v>79</v>
      </c>
      <c r="AY200" s="218" t="s">
        <v>250</v>
      </c>
    </row>
    <row r="201" spans="2:65" s="1" customFormat="1" ht="22.5" customHeight="1">
      <c r="B201" s="41"/>
      <c r="C201" s="195" t="s">
        <v>457</v>
      </c>
      <c r="D201" s="195" t="s">
        <v>253</v>
      </c>
      <c r="E201" s="196" t="s">
        <v>447</v>
      </c>
      <c r="F201" s="197" t="s">
        <v>448</v>
      </c>
      <c r="G201" s="198" t="s">
        <v>256</v>
      </c>
      <c r="H201" s="199">
        <v>0.13500000000000001</v>
      </c>
      <c r="I201" s="200"/>
      <c r="J201" s="201">
        <f>ROUND(I201*H201,2)</f>
        <v>0</v>
      </c>
      <c r="K201" s="197" t="s">
        <v>257</v>
      </c>
      <c r="L201" s="61"/>
      <c r="M201" s="202" t="s">
        <v>21</v>
      </c>
      <c r="N201" s="203" t="s">
        <v>43</v>
      </c>
      <c r="O201" s="42"/>
      <c r="P201" s="204">
        <f>O201*H201</f>
        <v>0</v>
      </c>
      <c r="Q201" s="204">
        <v>1.98</v>
      </c>
      <c r="R201" s="204">
        <f>Q201*H201</f>
        <v>0.26730000000000004</v>
      </c>
      <c r="S201" s="204">
        <v>0</v>
      </c>
      <c r="T201" s="205">
        <f>S201*H201</f>
        <v>0</v>
      </c>
      <c r="AR201" s="24" t="s">
        <v>258</v>
      </c>
      <c r="AT201" s="24" t="s">
        <v>253</v>
      </c>
      <c r="AU201" s="24" t="s">
        <v>94</v>
      </c>
      <c r="AY201" s="24" t="s">
        <v>250</v>
      </c>
      <c r="BE201" s="206">
        <f>IF(N201="základní",J201,0)</f>
        <v>0</v>
      </c>
      <c r="BF201" s="206">
        <f>IF(N201="snížená",J201,0)</f>
        <v>0</v>
      </c>
      <c r="BG201" s="206">
        <f>IF(N201="zákl. přenesená",J201,0)</f>
        <v>0</v>
      </c>
      <c r="BH201" s="206">
        <f>IF(N201="sníž. přenesená",J201,0)</f>
        <v>0</v>
      </c>
      <c r="BI201" s="206">
        <f>IF(N201="nulová",J201,0)</f>
        <v>0</v>
      </c>
      <c r="BJ201" s="24" t="s">
        <v>94</v>
      </c>
      <c r="BK201" s="206">
        <f>ROUND(I201*H201,2)</f>
        <v>0</v>
      </c>
      <c r="BL201" s="24" t="s">
        <v>258</v>
      </c>
      <c r="BM201" s="24" t="s">
        <v>2512</v>
      </c>
    </row>
    <row r="202" spans="2:65" s="11" customFormat="1">
      <c r="B202" s="207"/>
      <c r="C202" s="208"/>
      <c r="D202" s="221" t="s">
        <v>260</v>
      </c>
      <c r="E202" s="231" t="s">
        <v>21</v>
      </c>
      <c r="F202" s="232" t="s">
        <v>450</v>
      </c>
      <c r="G202" s="208"/>
      <c r="H202" s="233">
        <v>0.13500000000000001</v>
      </c>
      <c r="I202" s="213"/>
      <c r="J202" s="208"/>
      <c r="K202" s="208"/>
      <c r="L202" s="214"/>
      <c r="M202" s="215"/>
      <c r="N202" s="216"/>
      <c r="O202" s="216"/>
      <c r="P202" s="216"/>
      <c r="Q202" s="216"/>
      <c r="R202" s="216"/>
      <c r="S202" s="216"/>
      <c r="T202" s="217"/>
      <c r="AT202" s="218" t="s">
        <v>260</v>
      </c>
      <c r="AU202" s="218" t="s">
        <v>94</v>
      </c>
      <c r="AV202" s="11" t="s">
        <v>94</v>
      </c>
      <c r="AW202" s="11" t="s">
        <v>35</v>
      </c>
      <c r="AX202" s="11" t="s">
        <v>79</v>
      </c>
      <c r="AY202" s="218" t="s">
        <v>250</v>
      </c>
    </row>
    <row r="203" spans="2:65" s="1" customFormat="1" ht="22.5" customHeight="1">
      <c r="B203" s="41"/>
      <c r="C203" s="195" t="s">
        <v>461</v>
      </c>
      <c r="D203" s="195" t="s">
        <v>253</v>
      </c>
      <c r="E203" s="196" t="s">
        <v>452</v>
      </c>
      <c r="F203" s="197" t="s">
        <v>453</v>
      </c>
      <c r="G203" s="198" t="s">
        <v>301</v>
      </c>
      <c r="H203" s="199">
        <v>1</v>
      </c>
      <c r="I203" s="200"/>
      <c r="J203" s="201">
        <f>ROUND(I203*H203,2)</f>
        <v>0</v>
      </c>
      <c r="K203" s="197" t="s">
        <v>257</v>
      </c>
      <c r="L203" s="61"/>
      <c r="M203" s="202" t="s">
        <v>21</v>
      </c>
      <c r="N203" s="203" t="s">
        <v>43</v>
      </c>
      <c r="O203" s="42"/>
      <c r="P203" s="204">
        <f>O203*H203</f>
        <v>0</v>
      </c>
      <c r="Q203" s="204">
        <v>1.6979999999999999E-2</v>
      </c>
      <c r="R203" s="204">
        <f>Q203*H203</f>
        <v>1.6979999999999999E-2</v>
      </c>
      <c r="S203" s="204">
        <v>0</v>
      </c>
      <c r="T203" s="205">
        <f>S203*H203</f>
        <v>0</v>
      </c>
      <c r="AR203" s="24" t="s">
        <v>258</v>
      </c>
      <c r="AT203" s="24" t="s">
        <v>253</v>
      </c>
      <c r="AU203" s="24" t="s">
        <v>94</v>
      </c>
      <c r="AY203" s="24" t="s">
        <v>250</v>
      </c>
      <c r="BE203" s="206">
        <f>IF(N203="základní",J203,0)</f>
        <v>0</v>
      </c>
      <c r="BF203" s="206">
        <f>IF(N203="snížená",J203,0)</f>
        <v>0</v>
      </c>
      <c r="BG203" s="206">
        <f>IF(N203="zákl. přenesená",J203,0)</f>
        <v>0</v>
      </c>
      <c r="BH203" s="206">
        <f>IF(N203="sníž. přenesená",J203,0)</f>
        <v>0</v>
      </c>
      <c r="BI203" s="206">
        <f>IF(N203="nulová",J203,0)</f>
        <v>0</v>
      </c>
      <c r="BJ203" s="24" t="s">
        <v>94</v>
      </c>
      <c r="BK203" s="206">
        <f>ROUND(I203*H203,2)</f>
        <v>0</v>
      </c>
      <c r="BL203" s="24" t="s">
        <v>258</v>
      </c>
      <c r="BM203" s="24" t="s">
        <v>2513</v>
      </c>
    </row>
    <row r="204" spans="2:65" s="11" customFormat="1">
      <c r="B204" s="207"/>
      <c r="C204" s="208"/>
      <c r="D204" s="221" t="s">
        <v>260</v>
      </c>
      <c r="E204" s="231" t="s">
        <v>21</v>
      </c>
      <c r="F204" s="232" t="s">
        <v>79</v>
      </c>
      <c r="G204" s="208"/>
      <c r="H204" s="233">
        <v>1</v>
      </c>
      <c r="I204" s="213"/>
      <c r="J204" s="208"/>
      <c r="K204" s="208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260</v>
      </c>
      <c r="AU204" s="218" t="s">
        <v>94</v>
      </c>
      <c r="AV204" s="11" t="s">
        <v>94</v>
      </c>
      <c r="AW204" s="11" t="s">
        <v>35</v>
      </c>
      <c r="AX204" s="11" t="s">
        <v>79</v>
      </c>
      <c r="AY204" s="218" t="s">
        <v>250</v>
      </c>
    </row>
    <row r="205" spans="2:65" s="1" customFormat="1" ht="31.5" customHeight="1">
      <c r="B205" s="41"/>
      <c r="C205" s="234" t="s">
        <v>466</v>
      </c>
      <c r="D205" s="234" t="s">
        <v>304</v>
      </c>
      <c r="E205" s="235" t="s">
        <v>458</v>
      </c>
      <c r="F205" s="236" t="s">
        <v>2514</v>
      </c>
      <c r="G205" s="237" t="s">
        <v>301</v>
      </c>
      <c r="H205" s="238">
        <v>1</v>
      </c>
      <c r="I205" s="239"/>
      <c r="J205" s="240">
        <f>ROUND(I205*H205,2)</f>
        <v>0</v>
      </c>
      <c r="K205" s="236" t="s">
        <v>21</v>
      </c>
      <c r="L205" s="241"/>
      <c r="M205" s="242" t="s">
        <v>21</v>
      </c>
      <c r="N205" s="243" t="s">
        <v>43</v>
      </c>
      <c r="O205" s="42"/>
      <c r="P205" s="204">
        <f>O205*H205</f>
        <v>0</v>
      </c>
      <c r="Q205" s="204">
        <v>1.8020000000000001E-2</v>
      </c>
      <c r="R205" s="204">
        <f>Q205*H205</f>
        <v>1.8020000000000001E-2</v>
      </c>
      <c r="S205" s="204">
        <v>0</v>
      </c>
      <c r="T205" s="205">
        <f>S205*H205</f>
        <v>0</v>
      </c>
      <c r="AR205" s="24" t="s">
        <v>292</v>
      </c>
      <c r="AT205" s="24" t="s">
        <v>304</v>
      </c>
      <c r="AU205" s="24" t="s">
        <v>94</v>
      </c>
      <c r="AY205" s="24" t="s">
        <v>250</v>
      </c>
      <c r="BE205" s="206">
        <f>IF(N205="základní",J205,0)</f>
        <v>0</v>
      </c>
      <c r="BF205" s="206">
        <f>IF(N205="snížená",J205,0)</f>
        <v>0</v>
      </c>
      <c r="BG205" s="206">
        <f>IF(N205="zákl. přenesená",J205,0)</f>
        <v>0</v>
      </c>
      <c r="BH205" s="206">
        <f>IF(N205="sníž. přenesená",J205,0)</f>
        <v>0</v>
      </c>
      <c r="BI205" s="206">
        <f>IF(N205="nulová",J205,0)</f>
        <v>0</v>
      </c>
      <c r="BJ205" s="24" t="s">
        <v>94</v>
      </c>
      <c r="BK205" s="206">
        <f>ROUND(I205*H205,2)</f>
        <v>0</v>
      </c>
      <c r="BL205" s="24" t="s">
        <v>258</v>
      </c>
      <c r="BM205" s="24" t="s">
        <v>2515</v>
      </c>
    </row>
    <row r="206" spans="2:65" s="10" customFormat="1" ht="29.85" customHeight="1">
      <c r="B206" s="178"/>
      <c r="C206" s="179"/>
      <c r="D206" s="192" t="s">
        <v>70</v>
      </c>
      <c r="E206" s="193" t="s">
        <v>298</v>
      </c>
      <c r="F206" s="193" t="s">
        <v>465</v>
      </c>
      <c r="G206" s="179"/>
      <c r="H206" s="179"/>
      <c r="I206" s="182"/>
      <c r="J206" s="194">
        <f>BK206</f>
        <v>0</v>
      </c>
      <c r="K206" s="179"/>
      <c r="L206" s="184"/>
      <c r="M206" s="185"/>
      <c r="N206" s="186"/>
      <c r="O206" s="186"/>
      <c r="P206" s="187">
        <f>SUM(P207:P257)</f>
        <v>0</v>
      </c>
      <c r="Q206" s="186"/>
      <c r="R206" s="187">
        <f>SUM(R207:R257)</f>
        <v>2.6560625199999999</v>
      </c>
      <c r="S206" s="186"/>
      <c r="T206" s="188">
        <f>SUM(T207:T257)</f>
        <v>46.781263000000003</v>
      </c>
      <c r="AR206" s="189" t="s">
        <v>79</v>
      </c>
      <c r="AT206" s="190" t="s">
        <v>70</v>
      </c>
      <c r="AU206" s="190" t="s">
        <v>79</v>
      </c>
      <c r="AY206" s="189" t="s">
        <v>250</v>
      </c>
      <c r="BK206" s="191">
        <f>SUM(BK207:BK257)</f>
        <v>0</v>
      </c>
    </row>
    <row r="207" spans="2:65" s="1" customFormat="1" ht="22.5" customHeight="1">
      <c r="B207" s="41"/>
      <c r="C207" s="195" t="s">
        <v>471</v>
      </c>
      <c r="D207" s="195" t="s">
        <v>253</v>
      </c>
      <c r="E207" s="196" t="s">
        <v>467</v>
      </c>
      <c r="F207" s="197" t="s">
        <v>468</v>
      </c>
      <c r="G207" s="198" t="s">
        <v>271</v>
      </c>
      <c r="H207" s="199">
        <v>479.50799999999998</v>
      </c>
      <c r="I207" s="200"/>
      <c r="J207" s="201">
        <f>ROUND(I207*H207,2)</f>
        <v>0</v>
      </c>
      <c r="K207" s="197" t="s">
        <v>257</v>
      </c>
      <c r="L207" s="61"/>
      <c r="M207" s="202" t="s">
        <v>21</v>
      </c>
      <c r="N207" s="203" t="s">
        <v>43</v>
      </c>
      <c r="O207" s="42"/>
      <c r="P207" s="204">
        <f>O207*H207</f>
        <v>0</v>
      </c>
      <c r="Q207" s="204">
        <v>0</v>
      </c>
      <c r="R207" s="204">
        <f>Q207*H207</f>
        <v>0</v>
      </c>
      <c r="S207" s="204">
        <v>0</v>
      </c>
      <c r="T207" s="205">
        <f>S207*H207</f>
        <v>0</v>
      </c>
      <c r="AR207" s="24" t="s">
        <v>330</v>
      </c>
      <c r="AT207" s="24" t="s">
        <v>253</v>
      </c>
      <c r="AU207" s="24" t="s">
        <v>94</v>
      </c>
      <c r="AY207" s="24" t="s">
        <v>250</v>
      </c>
      <c r="BE207" s="206">
        <f>IF(N207="základní",J207,0)</f>
        <v>0</v>
      </c>
      <c r="BF207" s="206">
        <f>IF(N207="snížená",J207,0)</f>
        <v>0</v>
      </c>
      <c r="BG207" s="206">
        <f>IF(N207="zákl. přenesená",J207,0)</f>
        <v>0</v>
      </c>
      <c r="BH207" s="206">
        <f>IF(N207="sníž. přenesená",J207,0)</f>
        <v>0</v>
      </c>
      <c r="BI207" s="206">
        <f>IF(N207="nulová",J207,0)</f>
        <v>0</v>
      </c>
      <c r="BJ207" s="24" t="s">
        <v>94</v>
      </c>
      <c r="BK207" s="206">
        <f>ROUND(I207*H207,2)</f>
        <v>0</v>
      </c>
      <c r="BL207" s="24" t="s">
        <v>330</v>
      </c>
      <c r="BM207" s="24" t="s">
        <v>2516</v>
      </c>
    </row>
    <row r="208" spans="2:65" s="11" customFormat="1">
      <c r="B208" s="207"/>
      <c r="C208" s="208"/>
      <c r="D208" s="221" t="s">
        <v>260</v>
      </c>
      <c r="E208" s="231" t="s">
        <v>21</v>
      </c>
      <c r="F208" s="232" t="s">
        <v>470</v>
      </c>
      <c r="G208" s="208"/>
      <c r="H208" s="233">
        <v>479.50799999999998</v>
      </c>
      <c r="I208" s="213"/>
      <c r="J208" s="208"/>
      <c r="K208" s="208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260</v>
      </c>
      <c r="AU208" s="218" t="s">
        <v>94</v>
      </c>
      <c r="AV208" s="11" t="s">
        <v>94</v>
      </c>
      <c r="AW208" s="11" t="s">
        <v>35</v>
      </c>
      <c r="AX208" s="11" t="s">
        <v>79</v>
      </c>
      <c r="AY208" s="218" t="s">
        <v>250</v>
      </c>
    </row>
    <row r="209" spans="2:65" s="1" customFormat="1" ht="31.5" customHeight="1">
      <c r="B209" s="41"/>
      <c r="C209" s="195" t="s">
        <v>475</v>
      </c>
      <c r="D209" s="195" t="s">
        <v>253</v>
      </c>
      <c r="E209" s="196" t="s">
        <v>472</v>
      </c>
      <c r="F209" s="197" t="s">
        <v>473</v>
      </c>
      <c r="G209" s="198" t="s">
        <v>271</v>
      </c>
      <c r="H209" s="199">
        <v>172.1</v>
      </c>
      <c r="I209" s="200"/>
      <c r="J209" s="201">
        <f>ROUND(I209*H209,2)</f>
        <v>0</v>
      </c>
      <c r="K209" s="197" t="s">
        <v>257</v>
      </c>
      <c r="L209" s="61"/>
      <c r="M209" s="202" t="s">
        <v>21</v>
      </c>
      <c r="N209" s="203" t="s">
        <v>43</v>
      </c>
      <c r="O209" s="42"/>
      <c r="P209" s="204">
        <f>O209*H209</f>
        <v>0</v>
      </c>
      <c r="Q209" s="204">
        <v>2.1000000000000001E-4</v>
      </c>
      <c r="R209" s="204">
        <f>Q209*H209</f>
        <v>3.6141E-2</v>
      </c>
      <c r="S209" s="204">
        <v>0</v>
      </c>
      <c r="T209" s="205">
        <f>S209*H209</f>
        <v>0</v>
      </c>
      <c r="AR209" s="24" t="s">
        <v>258</v>
      </c>
      <c r="AT209" s="24" t="s">
        <v>253</v>
      </c>
      <c r="AU209" s="24" t="s">
        <v>94</v>
      </c>
      <c r="AY209" s="24" t="s">
        <v>250</v>
      </c>
      <c r="BE209" s="206">
        <f>IF(N209="základní",J209,0)</f>
        <v>0</v>
      </c>
      <c r="BF209" s="206">
        <f>IF(N209="snížená",J209,0)</f>
        <v>0</v>
      </c>
      <c r="BG209" s="206">
        <f>IF(N209="zákl. přenesená",J209,0)</f>
        <v>0</v>
      </c>
      <c r="BH209" s="206">
        <f>IF(N209="sníž. přenesená",J209,0)</f>
        <v>0</v>
      </c>
      <c r="BI209" s="206">
        <f>IF(N209="nulová",J209,0)</f>
        <v>0</v>
      </c>
      <c r="BJ209" s="24" t="s">
        <v>94</v>
      </c>
      <c r="BK209" s="206">
        <f>ROUND(I209*H209,2)</f>
        <v>0</v>
      </c>
      <c r="BL209" s="24" t="s">
        <v>258</v>
      </c>
      <c r="BM209" s="24" t="s">
        <v>2517</v>
      </c>
    </row>
    <row r="210" spans="2:65" s="11" customFormat="1">
      <c r="B210" s="207"/>
      <c r="C210" s="208"/>
      <c r="D210" s="221" t="s">
        <v>260</v>
      </c>
      <c r="E210" s="231" t="s">
        <v>21</v>
      </c>
      <c r="F210" s="232" t="s">
        <v>2419</v>
      </c>
      <c r="G210" s="208"/>
      <c r="H210" s="233">
        <v>172.1</v>
      </c>
      <c r="I210" s="213"/>
      <c r="J210" s="208"/>
      <c r="K210" s="208"/>
      <c r="L210" s="214"/>
      <c r="M210" s="215"/>
      <c r="N210" s="216"/>
      <c r="O210" s="216"/>
      <c r="P210" s="216"/>
      <c r="Q210" s="216"/>
      <c r="R210" s="216"/>
      <c r="S210" s="216"/>
      <c r="T210" s="217"/>
      <c r="AT210" s="218" t="s">
        <v>260</v>
      </c>
      <c r="AU210" s="218" t="s">
        <v>94</v>
      </c>
      <c r="AV210" s="11" t="s">
        <v>94</v>
      </c>
      <c r="AW210" s="11" t="s">
        <v>35</v>
      </c>
      <c r="AX210" s="11" t="s">
        <v>79</v>
      </c>
      <c r="AY210" s="218" t="s">
        <v>250</v>
      </c>
    </row>
    <row r="211" spans="2:65" s="1" customFormat="1" ht="22.5" customHeight="1">
      <c r="B211" s="41"/>
      <c r="C211" s="195" t="s">
        <v>479</v>
      </c>
      <c r="D211" s="195" t="s">
        <v>253</v>
      </c>
      <c r="E211" s="196" t="s">
        <v>476</v>
      </c>
      <c r="F211" s="197" t="s">
        <v>477</v>
      </c>
      <c r="G211" s="198" t="s">
        <v>271</v>
      </c>
      <c r="H211" s="199">
        <v>172.1</v>
      </c>
      <c r="I211" s="200"/>
      <c r="J211" s="201">
        <f>ROUND(I211*H211,2)</f>
        <v>0</v>
      </c>
      <c r="K211" s="197" t="s">
        <v>257</v>
      </c>
      <c r="L211" s="61"/>
      <c r="M211" s="202" t="s">
        <v>21</v>
      </c>
      <c r="N211" s="203" t="s">
        <v>43</v>
      </c>
      <c r="O211" s="42"/>
      <c r="P211" s="204">
        <f>O211*H211</f>
        <v>0</v>
      </c>
      <c r="Q211" s="204">
        <v>4.0000000000000003E-5</v>
      </c>
      <c r="R211" s="204">
        <f>Q211*H211</f>
        <v>6.8840000000000004E-3</v>
      </c>
      <c r="S211" s="204">
        <v>0</v>
      </c>
      <c r="T211" s="205">
        <f>S211*H211</f>
        <v>0</v>
      </c>
      <c r="AR211" s="24" t="s">
        <v>258</v>
      </c>
      <c r="AT211" s="24" t="s">
        <v>253</v>
      </c>
      <c r="AU211" s="24" t="s">
        <v>94</v>
      </c>
      <c r="AY211" s="24" t="s">
        <v>250</v>
      </c>
      <c r="BE211" s="206">
        <f>IF(N211="základní",J211,0)</f>
        <v>0</v>
      </c>
      <c r="BF211" s="206">
        <f>IF(N211="snížená",J211,0)</f>
        <v>0</v>
      </c>
      <c r="BG211" s="206">
        <f>IF(N211="zákl. přenesená",J211,0)</f>
        <v>0</v>
      </c>
      <c r="BH211" s="206">
        <f>IF(N211="sníž. přenesená",J211,0)</f>
        <v>0</v>
      </c>
      <c r="BI211" s="206">
        <f>IF(N211="nulová",J211,0)</f>
        <v>0</v>
      </c>
      <c r="BJ211" s="24" t="s">
        <v>94</v>
      </c>
      <c r="BK211" s="206">
        <f>ROUND(I211*H211,2)</f>
        <v>0</v>
      </c>
      <c r="BL211" s="24" t="s">
        <v>258</v>
      </c>
      <c r="BM211" s="24" t="s">
        <v>2518</v>
      </c>
    </row>
    <row r="212" spans="2:65" s="11" customFormat="1">
      <c r="B212" s="207"/>
      <c r="C212" s="208"/>
      <c r="D212" s="221" t="s">
        <v>260</v>
      </c>
      <c r="E212" s="231" t="s">
        <v>21</v>
      </c>
      <c r="F212" s="232" t="s">
        <v>2419</v>
      </c>
      <c r="G212" s="208"/>
      <c r="H212" s="233">
        <v>172.1</v>
      </c>
      <c r="I212" s="213"/>
      <c r="J212" s="208"/>
      <c r="K212" s="208"/>
      <c r="L212" s="214"/>
      <c r="M212" s="215"/>
      <c r="N212" s="216"/>
      <c r="O212" s="216"/>
      <c r="P212" s="216"/>
      <c r="Q212" s="216"/>
      <c r="R212" s="216"/>
      <c r="S212" s="216"/>
      <c r="T212" s="217"/>
      <c r="AT212" s="218" t="s">
        <v>260</v>
      </c>
      <c r="AU212" s="218" t="s">
        <v>94</v>
      </c>
      <c r="AV212" s="11" t="s">
        <v>94</v>
      </c>
      <c r="AW212" s="11" t="s">
        <v>35</v>
      </c>
      <c r="AX212" s="11" t="s">
        <v>79</v>
      </c>
      <c r="AY212" s="218" t="s">
        <v>250</v>
      </c>
    </row>
    <row r="213" spans="2:65" s="1" customFormat="1" ht="22.5" customHeight="1">
      <c r="B213" s="41"/>
      <c r="C213" s="195" t="s">
        <v>484</v>
      </c>
      <c r="D213" s="195" t="s">
        <v>253</v>
      </c>
      <c r="E213" s="196" t="s">
        <v>480</v>
      </c>
      <c r="F213" s="197" t="s">
        <v>481</v>
      </c>
      <c r="G213" s="198" t="s">
        <v>271</v>
      </c>
      <c r="H213" s="199">
        <v>159.75200000000001</v>
      </c>
      <c r="I213" s="200"/>
      <c r="J213" s="201">
        <f>ROUND(I213*H213,2)</f>
        <v>0</v>
      </c>
      <c r="K213" s="197" t="s">
        <v>257</v>
      </c>
      <c r="L213" s="61"/>
      <c r="M213" s="202" t="s">
        <v>21</v>
      </c>
      <c r="N213" s="203" t="s">
        <v>43</v>
      </c>
      <c r="O213" s="42"/>
      <c r="P213" s="204">
        <f>O213*H213</f>
        <v>0</v>
      </c>
      <c r="Q213" s="204">
        <v>0</v>
      </c>
      <c r="R213" s="204">
        <f>Q213*H213</f>
        <v>0</v>
      </c>
      <c r="S213" s="204">
        <v>0</v>
      </c>
      <c r="T213" s="205">
        <f>S213*H213</f>
        <v>0</v>
      </c>
      <c r="AR213" s="24" t="s">
        <v>258</v>
      </c>
      <c r="AT213" s="24" t="s">
        <v>253</v>
      </c>
      <c r="AU213" s="24" t="s">
        <v>94</v>
      </c>
      <c r="AY213" s="24" t="s">
        <v>250</v>
      </c>
      <c r="BE213" s="206">
        <f>IF(N213="základní",J213,0)</f>
        <v>0</v>
      </c>
      <c r="BF213" s="206">
        <f>IF(N213="snížená",J213,0)</f>
        <v>0</v>
      </c>
      <c r="BG213" s="206">
        <f>IF(N213="zákl. přenesená",J213,0)</f>
        <v>0</v>
      </c>
      <c r="BH213" s="206">
        <f>IF(N213="sníž. přenesená",J213,0)</f>
        <v>0</v>
      </c>
      <c r="BI213" s="206">
        <f>IF(N213="nulová",J213,0)</f>
        <v>0</v>
      </c>
      <c r="BJ213" s="24" t="s">
        <v>94</v>
      </c>
      <c r="BK213" s="206">
        <f>ROUND(I213*H213,2)</f>
        <v>0</v>
      </c>
      <c r="BL213" s="24" t="s">
        <v>258</v>
      </c>
      <c r="BM213" s="24" t="s">
        <v>2519</v>
      </c>
    </row>
    <row r="214" spans="2:65" s="11" customFormat="1">
      <c r="B214" s="207"/>
      <c r="C214" s="208"/>
      <c r="D214" s="221" t="s">
        <v>260</v>
      </c>
      <c r="E214" s="231" t="s">
        <v>21</v>
      </c>
      <c r="F214" s="232" t="s">
        <v>2520</v>
      </c>
      <c r="G214" s="208"/>
      <c r="H214" s="233">
        <v>159.75200000000001</v>
      </c>
      <c r="I214" s="213"/>
      <c r="J214" s="208"/>
      <c r="K214" s="208"/>
      <c r="L214" s="214"/>
      <c r="M214" s="215"/>
      <c r="N214" s="216"/>
      <c r="O214" s="216"/>
      <c r="P214" s="216"/>
      <c r="Q214" s="216"/>
      <c r="R214" s="216"/>
      <c r="S214" s="216"/>
      <c r="T214" s="217"/>
      <c r="AT214" s="218" t="s">
        <v>260</v>
      </c>
      <c r="AU214" s="218" t="s">
        <v>94</v>
      </c>
      <c r="AV214" s="11" t="s">
        <v>94</v>
      </c>
      <c r="AW214" s="11" t="s">
        <v>35</v>
      </c>
      <c r="AX214" s="11" t="s">
        <v>79</v>
      </c>
      <c r="AY214" s="218" t="s">
        <v>250</v>
      </c>
    </row>
    <row r="215" spans="2:65" s="1" customFormat="1" ht="22.5" customHeight="1">
      <c r="B215" s="41"/>
      <c r="C215" s="195" t="s">
        <v>488</v>
      </c>
      <c r="D215" s="195" t="s">
        <v>253</v>
      </c>
      <c r="E215" s="196" t="s">
        <v>485</v>
      </c>
      <c r="F215" s="197" t="s">
        <v>486</v>
      </c>
      <c r="G215" s="198" t="s">
        <v>271</v>
      </c>
      <c r="H215" s="199">
        <v>159.75200000000001</v>
      </c>
      <c r="I215" s="200"/>
      <c r="J215" s="201">
        <f>ROUND(I215*H215,2)</f>
        <v>0</v>
      </c>
      <c r="K215" s="197" t="s">
        <v>257</v>
      </c>
      <c r="L215" s="61"/>
      <c r="M215" s="202" t="s">
        <v>21</v>
      </c>
      <c r="N215" s="203" t="s">
        <v>43</v>
      </c>
      <c r="O215" s="42"/>
      <c r="P215" s="204">
        <f>O215*H215</f>
        <v>0</v>
      </c>
      <c r="Q215" s="204">
        <v>1.0000000000000001E-5</v>
      </c>
      <c r="R215" s="204">
        <f>Q215*H215</f>
        <v>1.5975200000000003E-3</v>
      </c>
      <c r="S215" s="204">
        <v>0</v>
      </c>
      <c r="T215" s="205">
        <f>S215*H215</f>
        <v>0</v>
      </c>
      <c r="AR215" s="24" t="s">
        <v>258</v>
      </c>
      <c r="AT215" s="24" t="s">
        <v>253</v>
      </c>
      <c r="AU215" s="24" t="s">
        <v>94</v>
      </c>
      <c r="AY215" s="24" t="s">
        <v>250</v>
      </c>
      <c r="BE215" s="206">
        <f>IF(N215="základní",J215,0)</f>
        <v>0</v>
      </c>
      <c r="BF215" s="206">
        <f>IF(N215="snížená",J215,0)</f>
        <v>0</v>
      </c>
      <c r="BG215" s="206">
        <f>IF(N215="zákl. přenesená",J215,0)</f>
        <v>0</v>
      </c>
      <c r="BH215" s="206">
        <f>IF(N215="sníž. přenesená",J215,0)</f>
        <v>0</v>
      </c>
      <c r="BI215" s="206">
        <f>IF(N215="nulová",J215,0)</f>
        <v>0</v>
      </c>
      <c r="BJ215" s="24" t="s">
        <v>94</v>
      </c>
      <c r="BK215" s="206">
        <f>ROUND(I215*H215,2)</f>
        <v>0</v>
      </c>
      <c r="BL215" s="24" t="s">
        <v>258</v>
      </c>
      <c r="BM215" s="24" t="s">
        <v>2521</v>
      </c>
    </row>
    <row r="216" spans="2:65" s="11" customFormat="1">
      <c r="B216" s="207"/>
      <c r="C216" s="208"/>
      <c r="D216" s="221" t="s">
        <v>260</v>
      </c>
      <c r="E216" s="231" t="s">
        <v>21</v>
      </c>
      <c r="F216" s="232" t="s">
        <v>2520</v>
      </c>
      <c r="G216" s="208"/>
      <c r="H216" s="233">
        <v>159.75200000000001</v>
      </c>
      <c r="I216" s="213"/>
      <c r="J216" s="208"/>
      <c r="K216" s="208"/>
      <c r="L216" s="214"/>
      <c r="M216" s="215"/>
      <c r="N216" s="216"/>
      <c r="O216" s="216"/>
      <c r="P216" s="216"/>
      <c r="Q216" s="216"/>
      <c r="R216" s="216"/>
      <c r="S216" s="216"/>
      <c r="T216" s="217"/>
      <c r="AT216" s="218" t="s">
        <v>260</v>
      </c>
      <c r="AU216" s="218" t="s">
        <v>94</v>
      </c>
      <c r="AV216" s="11" t="s">
        <v>94</v>
      </c>
      <c r="AW216" s="11" t="s">
        <v>35</v>
      </c>
      <c r="AX216" s="11" t="s">
        <v>79</v>
      </c>
      <c r="AY216" s="218" t="s">
        <v>250</v>
      </c>
    </row>
    <row r="217" spans="2:65" s="1" customFormat="1" ht="31.5" customHeight="1">
      <c r="B217" s="41"/>
      <c r="C217" s="195" t="s">
        <v>493</v>
      </c>
      <c r="D217" s="195" t="s">
        <v>253</v>
      </c>
      <c r="E217" s="196" t="s">
        <v>489</v>
      </c>
      <c r="F217" s="197" t="s">
        <v>490</v>
      </c>
      <c r="G217" s="198" t="s">
        <v>256</v>
      </c>
      <c r="H217" s="199">
        <v>4.3029999999999999</v>
      </c>
      <c r="I217" s="200"/>
      <c r="J217" s="201">
        <f>ROUND(I217*H217,2)</f>
        <v>0</v>
      </c>
      <c r="K217" s="197" t="s">
        <v>257</v>
      </c>
      <c r="L217" s="61"/>
      <c r="M217" s="202" t="s">
        <v>21</v>
      </c>
      <c r="N217" s="203" t="s">
        <v>43</v>
      </c>
      <c r="O217" s="42"/>
      <c r="P217" s="204">
        <f>O217*H217</f>
        <v>0</v>
      </c>
      <c r="Q217" s="204">
        <v>0</v>
      </c>
      <c r="R217" s="204">
        <f>Q217*H217</f>
        <v>0</v>
      </c>
      <c r="S217" s="204">
        <v>2.2000000000000002</v>
      </c>
      <c r="T217" s="205">
        <f>S217*H217</f>
        <v>9.4666000000000015</v>
      </c>
      <c r="AR217" s="24" t="s">
        <v>258</v>
      </c>
      <c r="AT217" s="24" t="s">
        <v>253</v>
      </c>
      <c r="AU217" s="24" t="s">
        <v>94</v>
      </c>
      <c r="AY217" s="24" t="s">
        <v>250</v>
      </c>
      <c r="BE217" s="206">
        <f>IF(N217="základní",J217,0)</f>
        <v>0</v>
      </c>
      <c r="BF217" s="206">
        <f>IF(N217="snížená",J217,0)</f>
        <v>0</v>
      </c>
      <c r="BG217" s="206">
        <f>IF(N217="zákl. přenesená",J217,0)</f>
        <v>0</v>
      </c>
      <c r="BH217" s="206">
        <f>IF(N217="sníž. přenesená",J217,0)</f>
        <v>0</v>
      </c>
      <c r="BI217" s="206">
        <f>IF(N217="nulová",J217,0)</f>
        <v>0</v>
      </c>
      <c r="BJ217" s="24" t="s">
        <v>94</v>
      </c>
      <c r="BK217" s="206">
        <f>ROUND(I217*H217,2)</f>
        <v>0</v>
      </c>
      <c r="BL217" s="24" t="s">
        <v>258</v>
      </c>
      <c r="BM217" s="24" t="s">
        <v>2522</v>
      </c>
    </row>
    <row r="218" spans="2:65" s="11" customFormat="1">
      <c r="B218" s="207"/>
      <c r="C218" s="208"/>
      <c r="D218" s="221" t="s">
        <v>260</v>
      </c>
      <c r="E218" s="231" t="s">
        <v>21</v>
      </c>
      <c r="F218" s="232" t="s">
        <v>2523</v>
      </c>
      <c r="G218" s="208"/>
      <c r="H218" s="233">
        <v>4.3029999999999999</v>
      </c>
      <c r="I218" s="213"/>
      <c r="J218" s="208"/>
      <c r="K218" s="208"/>
      <c r="L218" s="214"/>
      <c r="M218" s="215"/>
      <c r="N218" s="216"/>
      <c r="O218" s="216"/>
      <c r="P218" s="216"/>
      <c r="Q218" s="216"/>
      <c r="R218" s="216"/>
      <c r="S218" s="216"/>
      <c r="T218" s="217"/>
      <c r="AT218" s="218" t="s">
        <v>260</v>
      </c>
      <c r="AU218" s="218" t="s">
        <v>94</v>
      </c>
      <c r="AV218" s="11" t="s">
        <v>94</v>
      </c>
      <c r="AW218" s="11" t="s">
        <v>35</v>
      </c>
      <c r="AX218" s="11" t="s">
        <v>79</v>
      </c>
      <c r="AY218" s="218" t="s">
        <v>250</v>
      </c>
    </row>
    <row r="219" spans="2:65" s="1" customFormat="1" ht="22.5" customHeight="1">
      <c r="B219" s="41"/>
      <c r="C219" s="195" t="s">
        <v>497</v>
      </c>
      <c r="D219" s="195" t="s">
        <v>253</v>
      </c>
      <c r="E219" s="196" t="s">
        <v>494</v>
      </c>
      <c r="F219" s="197" t="s">
        <v>495</v>
      </c>
      <c r="G219" s="198" t="s">
        <v>271</v>
      </c>
      <c r="H219" s="199">
        <v>172.1</v>
      </c>
      <c r="I219" s="200"/>
      <c r="J219" s="201">
        <f>ROUND(I219*H219,2)</f>
        <v>0</v>
      </c>
      <c r="K219" s="197" t="s">
        <v>257</v>
      </c>
      <c r="L219" s="61"/>
      <c r="M219" s="202" t="s">
        <v>21</v>
      </c>
      <c r="N219" s="203" t="s">
        <v>43</v>
      </c>
      <c r="O219" s="42"/>
      <c r="P219" s="204">
        <f>O219*H219</f>
        <v>0</v>
      </c>
      <c r="Q219" s="204">
        <v>0</v>
      </c>
      <c r="R219" s="204">
        <f>Q219*H219</f>
        <v>0</v>
      </c>
      <c r="S219" s="204">
        <v>4.4999999999999998E-2</v>
      </c>
      <c r="T219" s="205">
        <f>S219*H219</f>
        <v>7.7444999999999995</v>
      </c>
      <c r="AR219" s="24" t="s">
        <v>258</v>
      </c>
      <c r="AT219" s="24" t="s">
        <v>253</v>
      </c>
      <c r="AU219" s="24" t="s">
        <v>94</v>
      </c>
      <c r="AY219" s="24" t="s">
        <v>250</v>
      </c>
      <c r="BE219" s="206">
        <f>IF(N219="základní",J219,0)</f>
        <v>0</v>
      </c>
      <c r="BF219" s="206">
        <f>IF(N219="snížená",J219,0)</f>
        <v>0</v>
      </c>
      <c r="BG219" s="206">
        <f>IF(N219="zákl. přenesená",J219,0)</f>
        <v>0</v>
      </c>
      <c r="BH219" s="206">
        <f>IF(N219="sníž. přenesená",J219,0)</f>
        <v>0</v>
      </c>
      <c r="BI219" s="206">
        <f>IF(N219="nulová",J219,0)</f>
        <v>0</v>
      </c>
      <c r="BJ219" s="24" t="s">
        <v>94</v>
      </c>
      <c r="BK219" s="206">
        <f>ROUND(I219*H219,2)</f>
        <v>0</v>
      </c>
      <c r="BL219" s="24" t="s">
        <v>258</v>
      </c>
      <c r="BM219" s="24" t="s">
        <v>2524</v>
      </c>
    </row>
    <row r="220" spans="2:65" s="1" customFormat="1" ht="22.5" customHeight="1">
      <c r="B220" s="41"/>
      <c r="C220" s="195" t="s">
        <v>503</v>
      </c>
      <c r="D220" s="195" t="s">
        <v>253</v>
      </c>
      <c r="E220" s="196" t="s">
        <v>498</v>
      </c>
      <c r="F220" s="197" t="s">
        <v>499</v>
      </c>
      <c r="G220" s="198" t="s">
        <v>256</v>
      </c>
      <c r="H220" s="199">
        <v>13.398</v>
      </c>
      <c r="I220" s="200"/>
      <c r="J220" s="201">
        <f>ROUND(I220*H220,2)</f>
        <v>0</v>
      </c>
      <c r="K220" s="197" t="s">
        <v>257</v>
      </c>
      <c r="L220" s="61"/>
      <c r="M220" s="202" t="s">
        <v>21</v>
      </c>
      <c r="N220" s="203" t="s">
        <v>43</v>
      </c>
      <c r="O220" s="42"/>
      <c r="P220" s="204">
        <f>O220*H220</f>
        <v>0</v>
      </c>
      <c r="Q220" s="204">
        <v>0</v>
      </c>
      <c r="R220" s="204">
        <f>Q220*H220</f>
        <v>0</v>
      </c>
      <c r="S220" s="204">
        <v>1.4</v>
      </c>
      <c r="T220" s="205">
        <f>S220*H220</f>
        <v>18.757199999999997</v>
      </c>
      <c r="AR220" s="24" t="s">
        <v>258</v>
      </c>
      <c r="AT220" s="24" t="s">
        <v>253</v>
      </c>
      <c r="AU220" s="24" t="s">
        <v>94</v>
      </c>
      <c r="AY220" s="24" t="s">
        <v>250</v>
      </c>
      <c r="BE220" s="206">
        <f>IF(N220="základní",J220,0)</f>
        <v>0</v>
      </c>
      <c r="BF220" s="206">
        <f>IF(N220="snížená",J220,0)</f>
        <v>0</v>
      </c>
      <c r="BG220" s="206">
        <f>IF(N220="zákl. přenesená",J220,0)</f>
        <v>0</v>
      </c>
      <c r="BH220" s="206">
        <f>IF(N220="sníž. přenesená",J220,0)</f>
        <v>0</v>
      </c>
      <c r="BI220" s="206">
        <f>IF(N220="nulová",J220,0)</f>
        <v>0</v>
      </c>
      <c r="BJ220" s="24" t="s">
        <v>94</v>
      </c>
      <c r="BK220" s="206">
        <f>ROUND(I220*H220,2)</f>
        <v>0</v>
      </c>
      <c r="BL220" s="24" t="s">
        <v>258</v>
      </c>
      <c r="BM220" s="24" t="s">
        <v>2525</v>
      </c>
    </row>
    <row r="221" spans="2:65" s="11" customFormat="1">
      <c r="B221" s="207"/>
      <c r="C221" s="208"/>
      <c r="D221" s="209" t="s">
        <v>260</v>
      </c>
      <c r="E221" s="210" t="s">
        <v>21</v>
      </c>
      <c r="F221" s="211" t="s">
        <v>2526</v>
      </c>
      <c r="G221" s="208"/>
      <c r="H221" s="212">
        <v>12.78</v>
      </c>
      <c r="I221" s="213"/>
      <c r="J221" s="208"/>
      <c r="K221" s="208"/>
      <c r="L221" s="214"/>
      <c r="M221" s="215"/>
      <c r="N221" s="216"/>
      <c r="O221" s="216"/>
      <c r="P221" s="216"/>
      <c r="Q221" s="216"/>
      <c r="R221" s="216"/>
      <c r="S221" s="216"/>
      <c r="T221" s="217"/>
      <c r="AT221" s="218" t="s">
        <v>260</v>
      </c>
      <c r="AU221" s="218" t="s">
        <v>94</v>
      </c>
      <c r="AV221" s="11" t="s">
        <v>94</v>
      </c>
      <c r="AW221" s="11" t="s">
        <v>35</v>
      </c>
      <c r="AX221" s="11" t="s">
        <v>71</v>
      </c>
      <c r="AY221" s="218" t="s">
        <v>250</v>
      </c>
    </row>
    <row r="222" spans="2:65" s="11" customFormat="1">
      <c r="B222" s="207"/>
      <c r="C222" s="208"/>
      <c r="D222" s="209" t="s">
        <v>260</v>
      </c>
      <c r="E222" s="210" t="s">
        <v>21</v>
      </c>
      <c r="F222" s="211" t="s">
        <v>2527</v>
      </c>
      <c r="G222" s="208"/>
      <c r="H222" s="212">
        <v>0.61799999999999999</v>
      </c>
      <c r="I222" s="213"/>
      <c r="J222" s="208"/>
      <c r="K222" s="208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260</v>
      </c>
      <c r="AU222" s="218" t="s">
        <v>94</v>
      </c>
      <c r="AV222" s="11" t="s">
        <v>94</v>
      </c>
      <c r="AW222" s="11" t="s">
        <v>35</v>
      </c>
      <c r="AX222" s="11" t="s">
        <v>71</v>
      </c>
      <c r="AY222" s="218" t="s">
        <v>250</v>
      </c>
    </row>
    <row r="223" spans="2:65" s="12" customFormat="1">
      <c r="B223" s="219"/>
      <c r="C223" s="220"/>
      <c r="D223" s="221" t="s">
        <v>260</v>
      </c>
      <c r="E223" s="222" t="s">
        <v>21</v>
      </c>
      <c r="F223" s="223" t="s">
        <v>263</v>
      </c>
      <c r="G223" s="220"/>
      <c r="H223" s="224">
        <v>13.398</v>
      </c>
      <c r="I223" s="225"/>
      <c r="J223" s="220"/>
      <c r="K223" s="220"/>
      <c r="L223" s="226"/>
      <c r="M223" s="227"/>
      <c r="N223" s="228"/>
      <c r="O223" s="228"/>
      <c r="P223" s="228"/>
      <c r="Q223" s="228"/>
      <c r="R223" s="228"/>
      <c r="S223" s="228"/>
      <c r="T223" s="229"/>
      <c r="AT223" s="230" t="s">
        <v>260</v>
      </c>
      <c r="AU223" s="230" t="s">
        <v>94</v>
      </c>
      <c r="AV223" s="12" t="s">
        <v>251</v>
      </c>
      <c r="AW223" s="12" t="s">
        <v>35</v>
      </c>
      <c r="AX223" s="12" t="s">
        <v>79</v>
      </c>
      <c r="AY223" s="230" t="s">
        <v>250</v>
      </c>
    </row>
    <row r="224" spans="2:65" s="1" customFormat="1" ht="22.5" customHeight="1">
      <c r="B224" s="41"/>
      <c r="C224" s="195" t="s">
        <v>508</v>
      </c>
      <c r="D224" s="195" t="s">
        <v>253</v>
      </c>
      <c r="E224" s="196" t="s">
        <v>504</v>
      </c>
      <c r="F224" s="197" t="s">
        <v>505</v>
      </c>
      <c r="G224" s="198" t="s">
        <v>256</v>
      </c>
      <c r="H224" s="199">
        <v>1.0580000000000001</v>
      </c>
      <c r="I224" s="200"/>
      <c r="J224" s="201">
        <f>ROUND(I224*H224,2)</f>
        <v>0</v>
      </c>
      <c r="K224" s="197" t="s">
        <v>21</v>
      </c>
      <c r="L224" s="61"/>
      <c r="M224" s="202" t="s">
        <v>21</v>
      </c>
      <c r="N224" s="203" t="s">
        <v>43</v>
      </c>
      <c r="O224" s="42"/>
      <c r="P224" s="204">
        <f>O224*H224</f>
        <v>0</v>
      </c>
      <c r="Q224" s="204">
        <v>0</v>
      </c>
      <c r="R224" s="204">
        <f>Q224*H224</f>
        <v>0</v>
      </c>
      <c r="S224" s="204">
        <v>1.4</v>
      </c>
      <c r="T224" s="205">
        <f>S224*H224</f>
        <v>1.4812000000000001</v>
      </c>
      <c r="AR224" s="24" t="s">
        <v>258</v>
      </c>
      <c r="AT224" s="24" t="s">
        <v>253</v>
      </c>
      <c r="AU224" s="24" t="s">
        <v>94</v>
      </c>
      <c r="AY224" s="24" t="s">
        <v>250</v>
      </c>
      <c r="BE224" s="206">
        <f>IF(N224="základní",J224,0)</f>
        <v>0</v>
      </c>
      <c r="BF224" s="206">
        <f>IF(N224="snížená",J224,0)</f>
        <v>0</v>
      </c>
      <c r="BG224" s="206">
        <f>IF(N224="zákl. přenesená",J224,0)</f>
        <v>0</v>
      </c>
      <c r="BH224" s="206">
        <f>IF(N224="sníž. přenesená",J224,0)</f>
        <v>0</v>
      </c>
      <c r="BI224" s="206">
        <f>IF(N224="nulová",J224,0)</f>
        <v>0</v>
      </c>
      <c r="BJ224" s="24" t="s">
        <v>94</v>
      </c>
      <c r="BK224" s="206">
        <f>ROUND(I224*H224,2)</f>
        <v>0</v>
      </c>
      <c r="BL224" s="24" t="s">
        <v>258</v>
      </c>
      <c r="BM224" s="24" t="s">
        <v>2528</v>
      </c>
    </row>
    <row r="225" spans="2:65" s="11" customFormat="1">
      <c r="B225" s="207"/>
      <c r="C225" s="208"/>
      <c r="D225" s="221" t="s">
        <v>260</v>
      </c>
      <c r="E225" s="231" t="s">
        <v>21</v>
      </c>
      <c r="F225" s="232" t="s">
        <v>2529</v>
      </c>
      <c r="G225" s="208"/>
      <c r="H225" s="233">
        <v>1.0580000000000001</v>
      </c>
      <c r="I225" s="213"/>
      <c r="J225" s="208"/>
      <c r="K225" s="208"/>
      <c r="L225" s="214"/>
      <c r="M225" s="215"/>
      <c r="N225" s="216"/>
      <c r="O225" s="216"/>
      <c r="P225" s="216"/>
      <c r="Q225" s="216"/>
      <c r="R225" s="216"/>
      <c r="S225" s="216"/>
      <c r="T225" s="217"/>
      <c r="AT225" s="218" t="s">
        <v>260</v>
      </c>
      <c r="AU225" s="218" t="s">
        <v>94</v>
      </c>
      <c r="AV225" s="11" t="s">
        <v>94</v>
      </c>
      <c r="AW225" s="11" t="s">
        <v>35</v>
      </c>
      <c r="AX225" s="11" t="s">
        <v>79</v>
      </c>
      <c r="AY225" s="218" t="s">
        <v>250</v>
      </c>
    </row>
    <row r="226" spans="2:65" s="1" customFormat="1" ht="22.5" customHeight="1">
      <c r="B226" s="41"/>
      <c r="C226" s="195" t="s">
        <v>513</v>
      </c>
      <c r="D226" s="195" t="s">
        <v>253</v>
      </c>
      <c r="E226" s="196" t="s">
        <v>509</v>
      </c>
      <c r="F226" s="197" t="s">
        <v>510</v>
      </c>
      <c r="G226" s="198" t="s">
        <v>271</v>
      </c>
      <c r="H226" s="199">
        <v>2.7090000000000001</v>
      </c>
      <c r="I226" s="200"/>
      <c r="J226" s="201">
        <f>ROUND(I226*H226,2)</f>
        <v>0</v>
      </c>
      <c r="K226" s="197" t="s">
        <v>257</v>
      </c>
      <c r="L226" s="61"/>
      <c r="M226" s="202" t="s">
        <v>21</v>
      </c>
      <c r="N226" s="203" t="s">
        <v>43</v>
      </c>
      <c r="O226" s="42"/>
      <c r="P226" s="204">
        <f>O226*H226</f>
        <v>0</v>
      </c>
      <c r="Q226" s="204">
        <v>0</v>
      </c>
      <c r="R226" s="204">
        <f>Q226*H226</f>
        <v>0</v>
      </c>
      <c r="S226" s="204">
        <v>5.5E-2</v>
      </c>
      <c r="T226" s="205">
        <f>S226*H226</f>
        <v>0.14899500000000002</v>
      </c>
      <c r="AR226" s="24" t="s">
        <v>258</v>
      </c>
      <c r="AT226" s="24" t="s">
        <v>253</v>
      </c>
      <c r="AU226" s="24" t="s">
        <v>94</v>
      </c>
      <c r="AY226" s="24" t="s">
        <v>250</v>
      </c>
      <c r="BE226" s="206">
        <f>IF(N226="základní",J226,0)</f>
        <v>0</v>
      </c>
      <c r="BF226" s="206">
        <f>IF(N226="snížená",J226,0)</f>
        <v>0</v>
      </c>
      <c r="BG226" s="206">
        <f>IF(N226="zákl. přenesená",J226,0)</f>
        <v>0</v>
      </c>
      <c r="BH226" s="206">
        <f>IF(N226="sníž. přenesená",J226,0)</f>
        <v>0</v>
      </c>
      <c r="BI226" s="206">
        <f>IF(N226="nulová",J226,0)</f>
        <v>0</v>
      </c>
      <c r="BJ226" s="24" t="s">
        <v>94</v>
      </c>
      <c r="BK226" s="206">
        <f>ROUND(I226*H226,2)</f>
        <v>0</v>
      </c>
      <c r="BL226" s="24" t="s">
        <v>258</v>
      </c>
      <c r="BM226" s="24" t="s">
        <v>2530</v>
      </c>
    </row>
    <row r="227" spans="2:65" s="11" customFormat="1">
      <c r="B227" s="207"/>
      <c r="C227" s="208"/>
      <c r="D227" s="209" t="s">
        <v>260</v>
      </c>
      <c r="E227" s="210" t="s">
        <v>21</v>
      </c>
      <c r="F227" s="211" t="s">
        <v>2531</v>
      </c>
      <c r="G227" s="208"/>
      <c r="H227" s="212">
        <v>2.7090000000000001</v>
      </c>
      <c r="I227" s="213"/>
      <c r="J227" s="208"/>
      <c r="K227" s="208"/>
      <c r="L227" s="214"/>
      <c r="M227" s="215"/>
      <c r="N227" s="216"/>
      <c r="O227" s="216"/>
      <c r="P227" s="216"/>
      <c r="Q227" s="216"/>
      <c r="R227" s="216"/>
      <c r="S227" s="216"/>
      <c r="T227" s="217"/>
      <c r="AT227" s="218" t="s">
        <v>260</v>
      </c>
      <c r="AU227" s="218" t="s">
        <v>94</v>
      </c>
      <c r="AV227" s="11" t="s">
        <v>94</v>
      </c>
      <c r="AW227" s="11" t="s">
        <v>35</v>
      </c>
      <c r="AX227" s="11" t="s">
        <v>71</v>
      </c>
      <c r="AY227" s="218" t="s">
        <v>250</v>
      </c>
    </row>
    <row r="228" spans="2:65" s="12" customFormat="1">
      <c r="B228" s="219"/>
      <c r="C228" s="220"/>
      <c r="D228" s="221" t="s">
        <v>260</v>
      </c>
      <c r="E228" s="222" t="s">
        <v>145</v>
      </c>
      <c r="F228" s="223" t="s">
        <v>263</v>
      </c>
      <c r="G228" s="220"/>
      <c r="H228" s="224">
        <v>2.7090000000000001</v>
      </c>
      <c r="I228" s="225"/>
      <c r="J228" s="220"/>
      <c r="K228" s="220"/>
      <c r="L228" s="226"/>
      <c r="M228" s="227"/>
      <c r="N228" s="228"/>
      <c r="O228" s="228"/>
      <c r="P228" s="228"/>
      <c r="Q228" s="228"/>
      <c r="R228" s="228"/>
      <c r="S228" s="228"/>
      <c r="T228" s="229"/>
      <c r="AT228" s="230" t="s">
        <v>260</v>
      </c>
      <c r="AU228" s="230" t="s">
        <v>94</v>
      </c>
      <c r="AV228" s="12" t="s">
        <v>251</v>
      </c>
      <c r="AW228" s="12" t="s">
        <v>35</v>
      </c>
      <c r="AX228" s="12" t="s">
        <v>79</v>
      </c>
      <c r="AY228" s="230" t="s">
        <v>250</v>
      </c>
    </row>
    <row r="229" spans="2:65" s="1" customFormat="1" ht="22.5" customHeight="1">
      <c r="B229" s="41"/>
      <c r="C229" s="195" t="s">
        <v>518</v>
      </c>
      <c r="D229" s="195" t="s">
        <v>253</v>
      </c>
      <c r="E229" s="196" t="s">
        <v>2532</v>
      </c>
      <c r="F229" s="197" t="s">
        <v>2533</v>
      </c>
      <c r="G229" s="198" t="s">
        <v>301</v>
      </c>
      <c r="H229" s="199">
        <v>2</v>
      </c>
      <c r="I229" s="200"/>
      <c r="J229" s="201">
        <f>ROUND(I229*H229,2)</f>
        <v>0</v>
      </c>
      <c r="K229" s="197" t="s">
        <v>257</v>
      </c>
      <c r="L229" s="61"/>
      <c r="M229" s="202" t="s">
        <v>21</v>
      </c>
      <c r="N229" s="203" t="s">
        <v>43</v>
      </c>
      <c r="O229" s="42"/>
      <c r="P229" s="204">
        <f>O229*H229</f>
        <v>0</v>
      </c>
      <c r="Q229" s="204">
        <v>0</v>
      </c>
      <c r="R229" s="204">
        <f>Q229*H229</f>
        <v>0</v>
      </c>
      <c r="S229" s="204">
        <v>9.9000000000000005E-2</v>
      </c>
      <c r="T229" s="205">
        <f>S229*H229</f>
        <v>0.19800000000000001</v>
      </c>
      <c r="AR229" s="24" t="s">
        <v>258</v>
      </c>
      <c r="AT229" s="24" t="s">
        <v>253</v>
      </c>
      <c r="AU229" s="24" t="s">
        <v>94</v>
      </c>
      <c r="AY229" s="24" t="s">
        <v>250</v>
      </c>
      <c r="BE229" s="206">
        <f>IF(N229="základní",J229,0)</f>
        <v>0</v>
      </c>
      <c r="BF229" s="206">
        <f>IF(N229="snížená",J229,0)</f>
        <v>0</v>
      </c>
      <c r="BG229" s="206">
        <f>IF(N229="zákl. přenesená",J229,0)</f>
        <v>0</v>
      </c>
      <c r="BH229" s="206">
        <f>IF(N229="sníž. přenesená",J229,0)</f>
        <v>0</v>
      </c>
      <c r="BI229" s="206">
        <f>IF(N229="nulová",J229,0)</f>
        <v>0</v>
      </c>
      <c r="BJ229" s="24" t="s">
        <v>94</v>
      </c>
      <c r="BK229" s="206">
        <f>ROUND(I229*H229,2)</f>
        <v>0</v>
      </c>
      <c r="BL229" s="24" t="s">
        <v>258</v>
      </c>
      <c r="BM229" s="24" t="s">
        <v>2534</v>
      </c>
    </row>
    <row r="230" spans="2:65" s="11" customFormat="1">
      <c r="B230" s="207"/>
      <c r="C230" s="208"/>
      <c r="D230" s="221" t="s">
        <v>260</v>
      </c>
      <c r="E230" s="231" t="s">
        <v>21</v>
      </c>
      <c r="F230" s="232" t="s">
        <v>2535</v>
      </c>
      <c r="G230" s="208"/>
      <c r="H230" s="233">
        <v>2</v>
      </c>
      <c r="I230" s="213"/>
      <c r="J230" s="208"/>
      <c r="K230" s="208"/>
      <c r="L230" s="214"/>
      <c r="M230" s="215"/>
      <c r="N230" s="216"/>
      <c r="O230" s="216"/>
      <c r="P230" s="216"/>
      <c r="Q230" s="216"/>
      <c r="R230" s="216"/>
      <c r="S230" s="216"/>
      <c r="T230" s="217"/>
      <c r="AT230" s="218" t="s">
        <v>260</v>
      </c>
      <c r="AU230" s="218" t="s">
        <v>94</v>
      </c>
      <c r="AV230" s="11" t="s">
        <v>94</v>
      </c>
      <c r="AW230" s="11" t="s">
        <v>35</v>
      </c>
      <c r="AX230" s="11" t="s">
        <v>79</v>
      </c>
      <c r="AY230" s="218" t="s">
        <v>250</v>
      </c>
    </row>
    <row r="231" spans="2:65" s="1" customFormat="1" ht="22.5" customHeight="1">
      <c r="B231" s="41"/>
      <c r="C231" s="195" t="s">
        <v>523</v>
      </c>
      <c r="D231" s="195" t="s">
        <v>253</v>
      </c>
      <c r="E231" s="196" t="s">
        <v>2536</v>
      </c>
      <c r="F231" s="197" t="s">
        <v>2537</v>
      </c>
      <c r="G231" s="198" t="s">
        <v>256</v>
      </c>
      <c r="H231" s="199">
        <v>1.1910000000000001</v>
      </c>
      <c r="I231" s="200"/>
      <c r="J231" s="201">
        <f>ROUND(I231*H231,2)</f>
        <v>0</v>
      </c>
      <c r="K231" s="197" t="s">
        <v>257</v>
      </c>
      <c r="L231" s="61"/>
      <c r="M231" s="202" t="s">
        <v>21</v>
      </c>
      <c r="N231" s="203" t="s">
        <v>43</v>
      </c>
      <c r="O231" s="42"/>
      <c r="P231" s="204">
        <f>O231*H231</f>
        <v>0</v>
      </c>
      <c r="Q231" s="204">
        <v>0</v>
      </c>
      <c r="R231" s="204">
        <f>Q231*H231</f>
        <v>0</v>
      </c>
      <c r="S231" s="204">
        <v>1.8</v>
      </c>
      <c r="T231" s="205">
        <f>S231*H231</f>
        <v>2.1438000000000001</v>
      </c>
      <c r="AR231" s="24" t="s">
        <v>258</v>
      </c>
      <c r="AT231" s="24" t="s">
        <v>253</v>
      </c>
      <c r="AU231" s="24" t="s">
        <v>94</v>
      </c>
      <c r="AY231" s="24" t="s">
        <v>250</v>
      </c>
      <c r="BE231" s="206">
        <f>IF(N231="základní",J231,0)</f>
        <v>0</v>
      </c>
      <c r="BF231" s="206">
        <f>IF(N231="snížená",J231,0)</f>
        <v>0</v>
      </c>
      <c r="BG231" s="206">
        <f>IF(N231="zákl. přenesená",J231,0)</f>
        <v>0</v>
      </c>
      <c r="BH231" s="206">
        <f>IF(N231="sníž. přenesená",J231,0)</f>
        <v>0</v>
      </c>
      <c r="BI231" s="206">
        <f>IF(N231="nulová",J231,0)</f>
        <v>0</v>
      </c>
      <c r="BJ231" s="24" t="s">
        <v>94</v>
      </c>
      <c r="BK231" s="206">
        <f>ROUND(I231*H231,2)</f>
        <v>0</v>
      </c>
      <c r="BL231" s="24" t="s">
        <v>258</v>
      </c>
      <c r="BM231" s="24" t="s">
        <v>2538</v>
      </c>
    </row>
    <row r="232" spans="2:65" s="11" customFormat="1">
      <c r="B232" s="207"/>
      <c r="C232" s="208"/>
      <c r="D232" s="221" t="s">
        <v>260</v>
      </c>
      <c r="E232" s="231" t="s">
        <v>21</v>
      </c>
      <c r="F232" s="232" t="s">
        <v>2539</v>
      </c>
      <c r="G232" s="208"/>
      <c r="H232" s="233">
        <v>1.1910000000000001</v>
      </c>
      <c r="I232" s="213"/>
      <c r="J232" s="208"/>
      <c r="K232" s="208"/>
      <c r="L232" s="214"/>
      <c r="M232" s="215"/>
      <c r="N232" s="216"/>
      <c r="O232" s="216"/>
      <c r="P232" s="216"/>
      <c r="Q232" s="216"/>
      <c r="R232" s="216"/>
      <c r="S232" s="216"/>
      <c r="T232" s="217"/>
      <c r="AT232" s="218" t="s">
        <v>260</v>
      </c>
      <c r="AU232" s="218" t="s">
        <v>94</v>
      </c>
      <c r="AV232" s="11" t="s">
        <v>94</v>
      </c>
      <c r="AW232" s="11" t="s">
        <v>35</v>
      </c>
      <c r="AX232" s="11" t="s">
        <v>79</v>
      </c>
      <c r="AY232" s="218" t="s">
        <v>250</v>
      </c>
    </row>
    <row r="233" spans="2:65" s="1" customFormat="1" ht="22.5" customHeight="1">
      <c r="B233" s="41"/>
      <c r="C233" s="195" t="s">
        <v>528</v>
      </c>
      <c r="D233" s="195" t="s">
        <v>253</v>
      </c>
      <c r="E233" s="196" t="s">
        <v>524</v>
      </c>
      <c r="F233" s="197" t="s">
        <v>525</v>
      </c>
      <c r="G233" s="198" t="s">
        <v>301</v>
      </c>
      <c r="H233" s="199">
        <v>42</v>
      </c>
      <c r="I233" s="200"/>
      <c r="J233" s="201">
        <f>ROUND(I233*H233,2)</f>
        <v>0</v>
      </c>
      <c r="K233" s="197" t="s">
        <v>257</v>
      </c>
      <c r="L233" s="61"/>
      <c r="M233" s="202" t="s">
        <v>21</v>
      </c>
      <c r="N233" s="203" t="s">
        <v>43</v>
      </c>
      <c r="O233" s="42"/>
      <c r="P233" s="204">
        <f>O233*H233</f>
        <v>0</v>
      </c>
      <c r="Q233" s="204">
        <v>0</v>
      </c>
      <c r="R233" s="204">
        <f>Q233*H233</f>
        <v>0</v>
      </c>
      <c r="S233" s="204">
        <v>3.1E-2</v>
      </c>
      <c r="T233" s="205">
        <f>S233*H233</f>
        <v>1.302</v>
      </c>
      <c r="AR233" s="24" t="s">
        <v>258</v>
      </c>
      <c r="AT233" s="24" t="s">
        <v>253</v>
      </c>
      <c r="AU233" s="24" t="s">
        <v>94</v>
      </c>
      <c r="AY233" s="24" t="s">
        <v>250</v>
      </c>
      <c r="BE233" s="206">
        <f>IF(N233="základní",J233,0)</f>
        <v>0</v>
      </c>
      <c r="BF233" s="206">
        <f>IF(N233="snížená",J233,0)</f>
        <v>0</v>
      </c>
      <c r="BG233" s="206">
        <f>IF(N233="zákl. přenesená",J233,0)</f>
        <v>0</v>
      </c>
      <c r="BH233" s="206">
        <f>IF(N233="sníž. přenesená",J233,0)</f>
        <v>0</v>
      </c>
      <c r="BI233" s="206">
        <f>IF(N233="nulová",J233,0)</f>
        <v>0</v>
      </c>
      <c r="BJ233" s="24" t="s">
        <v>94</v>
      </c>
      <c r="BK233" s="206">
        <f>ROUND(I233*H233,2)</f>
        <v>0</v>
      </c>
      <c r="BL233" s="24" t="s">
        <v>258</v>
      </c>
      <c r="BM233" s="24" t="s">
        <v>2540</v>
      </c>
    </row>
    <row r="234" spans="2:65" s="11" customFormat="1">
      <c r="B234" s="207"/>
      <c r="C234" s="208"/>
      <c r="D234" s="221" t="s">
        <v>260</v>
      </c>
      <c r="E234" s="231" t="s">
        <v>21</v>
      </c>
      <c r="F234" s="232" t="s">
        <v>2541</v>
      </c>
      <c r="G234" s="208"/>
      <c r="H234" s="233">
        <v>42</v>
      </c>
      <c r="I234" s="213"/>
      <c r="J234" s="208"/>
      <c r="K234" s="208"/>
      <c r="L234" s="214"/>
      <c r="M234" s="215"/>
      <c r="N234" s="216"/>
      <c r="O234" s="216"/>
      <c r="P234" s="216"/>
      <c r="Q234" s="216"/>
      <c r="R234" s="216"/>
      <c r="S234" s="216"/>
      <c r="T234" s="217"/>
      <c r="AT234" s="218" t="s">
        <v>260</v>
      </c>
      <c r="AU234" s="218" t="s">
        <v>94</v>
      </c>
      <c r="AV234" s="11" t="s">
        <v>94</v>
      </c>
      <c r="AW234" s="11" t="s">
        <v>35</v>
      </c>
      <c r="AX234" s="11" t="s">
        <v>79</v>
      </c>
      <c r="AY234" s="218" t="s">
        <v>250</v>
      </c>
    </row>
    <row r="235" spans="2:65" s="1" customFormat="1" ht="22.5" customHeight="1">
      <c r="B235" s="41"/>
      <c r="C235" s="195" t="s">
        <v>532</v>
      </c>
      <c r="D235" s="195" t="s">
        <v>253</v>
      </c>
      <c r="E235" s="196" t="s">
        <v>529</v>
      </c>
      <c r="F235" s="197" t="s">
        <v>530</v>
      </c>
      <c r="G235" s="198" t="s">
        <v>301</v>
      </c>
      <c r="H235" s="199">
        <v>6</v>
      </c>
      <c r="I235" s="200"/>
      <c r="J235" s="201">
        <f>ROUND(I235*H235,2)</f>
        <v>0</v>
      </c>
      <c r="K235" s="197" t="s">
        <v>257</v>
      </c>
      <c r="L235" s="61"/>
      <c r="M235" s="202" t="s">
        <v>21</v>
      </c>
      <c r="N235" s="203" t="s">
        <v>43</v>
      </c>
      <c r="O235" s="42"/>
      <c r="P235" s="204">
        <f>O235*H235</f>
        <v>0</v>
      </c>
      <c r="Q235" s="204">
        <v>0</v>
      </c>
      <c r="R235" s="204">
        <f>Q235*H235</f>
        <v>0</v>
      </c>
      <c r="S235" s="204">
        <v>6.2E-2</v>
      </c>
      <c r="T235" s="205">
        <f>S235*H235</f>
        <v>0.372</v>
      </c>
      <c r="AR235" s="24" t="s">
        <v>258</v>
      </c>
      <c r="AT235" s="24" t="s">
        <v>253</v>
      </c>
      <c r="AU235" s="24" t="s">
        <v>94</v>
      </c>
      <c r="AY235" s="24" t="s">
        <v>250</v>
      </c>
      <c r="BE235" s="206">
        <f>IF(N235="základní",J235,0)</f>
        <v>0</v>
      </c>
      <c r="BF235" s="206">
        <f>IF(N235="snížená",J235,0)</f>
        <v>0</v>
      </c>
      <c r="BG235" s="206">
        <f>IF(N235="zákl. přenesená",J235,0)</f>
        <v>0</v>
      </c>
      <c r="BH235" s="206">
        <f>IF(N235="sníž. přenesená",J235,0)</f>
        <v>0</v>
      </c>
      <c r="BI235" s="206">
        <f>IF(N235="nulová",J235,0)</f>
        <v>0</v>
      </c>
      <c r="BJ235" s="24" t="s">
        <v>94</v>
      </c>
      <c r="BK235" s="206">
        <f>ROUND(I235*H235,2)</f>
        <v>0</v>
      </c>
      <c r="BL235" s="24" t="s">
        <v>258</v>
      </c>
      <c r="BM235" s="24" t="s">
        <v>2542</v>
      </c>
    </row>
    <row r="236" spans="2:65" s="11" customFormat="1">
      <c r="B236" s="207"/>
      <c r="C236" s="208"/>
      <c r="D236" s="221" t="s">
        <v>260</v>
      </c>
      <c r="E236" s="231" t="s">
        <v>21</v>
      </c>
      <c r="F236" s="232" t="s">
        <v>2462</v>
      </c>
      <c r="G236" s="208"/>
      <c r="H236" s="233">
        <v>6</v>
      </c>
      <c r="I236" s="213"/>
      <c r="J236" s="208"/>
      <c r="K236" s="208"/>
      <c r="L236" s="214"/>
      <c r="M236" s="215"/>
      <c r="N236" s="216"/>
      <c r="O236" s="216"/>
      <c r="P236" s="216"/>
      <c r="Q236" s="216"/>
      <c r="R236" s="216"/>
      <c r="S236" s="216"/>
      <c r="T236" s="217"/>
      <c r="AT236" s="218" t="s">
        <v>260</v>
      </c>
      <c r="AU236" s="218" t="s">
        <v>94</v>
      </c>
      <c r="AV236" s="11" t="s">
        <v>94</v>
      </c>
      <c r="AW236" s="11" t="s">
        <v>35</v>
      </c>
      <c r="AX236" s="11" t="s">
        <v>79</v>
      </c>
      <c r="AY236" s="218" t="s">
        <v>250</v>
      </c>
    </row>
    <row r="237" spans="2:65" s="1" customFormat="1" ht="22.5" customHeight="1">
      <c r="B237" s="41"/>
      <c r="C237" s="195" t="s">
        <v>537</v>
      </c>
      <c r="D237" s="195" t="s">
        <v>253</v>
      </c>
      <c r="E237" s="196" t="s">
        <v>533</v>
      </c>
      <c r="F237" s="197" t="s">
        <v>534</v>
      </c>
      <c r="G237" s="198" t="s">
        <v>356</v>
      </c>
      <c r="H237" s="199">
        <v>4.05</v>
      </c>
      <c r="I237" s="200"/>
      <c r="J237" s="201">
        <f>ROUND(I237*H237,2)</f>
        <v>0</v>
      </c>
      <c r="K237" s="197" t="s">
        <v>257</v>
      </c>
      <c r="L237" s="61"/>
      <c r="M237" s="202" t="s">
        <v>21</v>
      </c>
      <c r="N237" s="203" t="s">
        <v>43</v>
      </c>
      <c r="O237" s="42"/>
      <c r="P237" s="204">
        <f>O237*H237</f>
        <v>0</v>
      </c>
      <c r="Q237" s="204">
        <v>0</v>
      </c>
      <c r="R237" s="204">
        <f>Q237*H237</f>
        <v>0</v>
      </c>
      <c r="S237" s="204">
        <v>4.2000000000000003E-2</v>
      </c>
      <c r="T237" s="205">
        <f>S237*H237</f>
        <v>0.1701</v>
      </c>
      <c r="AR237" s="24" t="s">
        <v>258</v>
      </c>
      <c r="AT237" s="24" t="s">
        <v>253</v>
      </c>
      <c r="AU237" s="24" t="s">
        <v>94</v>
      </c>
      <c r="AY237" s="24" t="s">
        <v>250</v>
      </c>
      <c r="BE237" s="206">
        <f>IF(N237="základní",J237,0)</f>
        <v>0</v>
      </c>
      <c r="BF237" s="206">
        <f>IF(N237="snížená",J237,0)</f>
        <v>0</v>
      </c>
      <c r="BG237" s="206">
        <f>IF(N237="zákl. přenesená",J237,0)</f>
        <v>0</v>
      </c>
      <c r="BH237" s="206">
        <f>IF(N237="sníž. přenesená",J237,0)</f>
        <v>0</v>
      </c>
      <c r="BI237" s="206">
        <f>IF(N237="nulová",J237,0)</f>
        <v>0</v>
      </c>
      <c r="BJ237" s="24" t="s">
        <v>94</v>
      </c>
      <c r="BK237" s="206">
        <f>ROUND(I237*H237,2)</f>
        <v>0</v>
      </c>
      <c r="BL237" s="24" t="s">
        <v>258</v>
      </c>
      <c r="BM237" s="24" t="s">
        <v>2543</v>
      </c>
    </row>
    <row r="238" spans="2:65" s="11" customFormat="1">
      <c r="B238" s="207"/>
      <c r="C238" s="208"/>
      <c r="D238" s="221" t="s">
        <v>260</v>
      </c>
      <c r="E238" s="231" t="s">
        <v>21</v>
      </c>
      <c r="F238" s="232" t="s">
        <v>2544</v>
      </c>
      <c r="G238" s="208"/>
      <c r="H238" s="233">
        <v>4.05</v>
      </c>
      <c r="I238" s="213"/>
      <c r="J238" s="208"/>
      <c r="K238" s="208"/>
      <c r="L238" s="214"/>
      <c r="M238" s="215"/>
      <c r="N238" s="216"/>
      <c r="O238" s="216"/>
      <c r="P238" s="216"/>
      <c r="Q238" s="216"/>
      <c r="R238" s="216"/>
      <c r="S238" s="216"/>
      <c r="T238" s="217"/>
      <c r="AT238" s="218" t="s">
        <v>260</v>
      </c>
      <c r="AU238" s="218" t="s">
        <v>94</v>
      </c>
      <c r="AV238" s="11" t="s">
        <v>94</v>
      </c>
      <c r="AW238" s="11" t="s">
        <v>35</v>
      </c>
      <c r="AX238" s="11" t="s">
        <v>79</v>
      </c>
      <c r="AY238" s="218" t="s">
        <v>250</v>
      </c>
    </row>
    <row r="239" spans="2:65" s="1" customFormat="1" ht="22.5" customHeight="1">
      <c r="B239" s="41"/>
      <c r="C239" s="195" t="s">
        <v>542</v>
      </c>
      <c r="D239" s="195" t="s">
        <v>253</v>
      </c>
      <c r="E239" s="196" t="s">
        <v>538</v>
      </c>
      <c r="F239" s="197" t="s">
        <v>539</v>
      </c>
      <c r="G239" s="198" t="s">
        <v>356</v>
      </c>
      <c r="H239" s="199">
        <v>62</v>
      </c>
      <c r="I239" s="200"/>
      <c r="J239" s="201">
        <f>ROUND(I239*H239,2)</f>
        <v>0</v>
      </c>
      <c r="K239" s="197" t="s">
        <v>257</v>
      </c>
      <c r="L239" s="61"/>
      <c r="M239" s="202" t="s">
        <v>21</v>
      </c>
      <c r="N239" s="203" t="s">
        <v>43</v>
      </c>
      <c r="O239" s="42"/>
      <c r="P239" s="204">
        <f>O239*H239</f>
        <v>0</v>
      </c>
      <c r="Q239" s="204">
        <v>4.2119999999999998E-2</v>
      </c>
      <c r="R239" s="204">
        <f>Q239*H239</f>
        <v>2.61144</v>
      </c>
      <c r="S239" s="204">
        <v>0</v>
      </c>
      <c r="T239" s="205">
        <f>S239*H239</f>
        <v>0</v>
      </c>
      <c r="AR239" s="24" t="s">
        <v>258</v>
      </c>
      <c r="AT239" s="24" t="s">
        <v>253</v>
      </c>
      <c r="AU239" s="24" t="s">
        <v>94</v>
      </c>
      <c r="AY239" s="24" t="s">
        <v>250</v>
      </c>
      <c r="BE239" s="206">
        <f>IF(N239="základní",J239,0)</f>
        <v>0</v>
      </c>
      <c r="BF239" s="206">
        <f>IF(N239="snížená",J239,0)</f>
        <v>0</v>
      </c>
      <c r="BG239" s="206">
        <f>IF(N239="zákl. přenesená",J239,0)</f>
        <v>0</v>
      </c>
      <c r="BH239" s="206">
        <f>IF(N239="sníž. přenesená",J239,0)</f>
        <v>0</v>
      </c>
      <c r="BI239" s="206">
        <f>IF(N239="nulová",J239,0)</f>
        <v>0</v>
      </c>
      <c r="BJ239" s="24" t="s">
        <v>94</v>
      </c>
      <c r="BK239" s="206">
        <f>ROUND(I239*H239,2)</f>
        <v>0</v>
      </c>
      <c r="BL239" s="24" t="s">
        <v>258</v>
      </c>
      <c r="BM239" s="24" t="s">
        <v>2545</v>
      </c>
    </row>
    <row r="240" spans="2:65" s="11" customFormat="1">
      <c r="B240" s="207"/>
      <c r="C240" s="208"/>
      <c r="D240" s="221" t="s">
        <v>260</v>
      </c>
      <c r="E240" s="231" t="s">
        <v>21</v>
      </c>
      <c r="F240" s="232" t="s">
        <v>2546</v>
      </c>
      <c r="G240" s="208"/>
      <c r="H240" s="233">
        <v>62</v>
      </c>
      <c r="I240" s="213"/>
      <c r="J240" s="208"/>
      <c r="K240" s="208"/>
      <c r="L240" s="214"/>
      <c r="M240" s="215"/>
      <c r="N240" s="216"/>
      <c r="O240" s="216"/>
      <c r="P240" s="216"/>
      <c r="Q240" s="216"/>
      <c r="R240" s="216"/>
      <c r="S240" s="216"/>
      <c r="T240" s="217"/>
      <c r="AT240" s="218" t="s">
        <v>260</v>
      </c>
      <c r="AU240" s="218" t="s">
        <v>94</v>
      </c>
      <c r="AV240" s="11" t="s">
        <v>94</v>
      </c>
      <c r="AW240" s="11" t="s">
        <v>35</v>
      </c>
      <c r="AX240" s="11" t="s">
        <v>79</v>
      </c>
      <c r="AY240" s="218" t="s">
        <v>250</v>
      </c>
    </row>
    <row r="241" spans="2:65" s="1" customFormat="1" ht="22.5" customHeight="1">
      <c r="B241" s="41"/>
      <c r="C241" s="195" t="s">
        <v>547</v>
      </c>
      <c r="D241" s="195" t="s">
        <v>253</v>
      </c>
      <c r="E241" s="196" t="s">
        <v>543</v>
      </c>
      <c r="F241" s="197" t="s">
        <v>544</v>
      </c>
      <c r="G241" s="198" t="s">
        <v>301</v>
      </c>
      <c r="H241" s="199">
        <v>1</v>
      </c>
      <c r="I241" s="200"/>
      <c r="J241" s="201">
        <f>ROUND(I241*H241,2)</f>
        <v>0</v>
      </c>
      <c r="K241" s="197" t="s">
        <v>257</v>
      </c>
      <c r="L241" s="61"/>
      <c r="M241" s="202" t="s">
        <v>21</v>
      </c>
      <c r="N241" s="203" t="s">
        <v>43</v>
      </c>
      <c r="O241" s="42"/>
      <c r="P241" s="204">
        <f>O241*H241</f>
        <v>0</v>
      </c>
      <c r="Q241" s="204">
        <v>0</v>
      </c>
      <c r="R241" s="204">
        <f>Q241*H241</f>
        <v>0</v>
      </c>
      <c r="S241" s="204">
        <v>8.9999999999999993E-3</v>
      </c>
      <c r="T241" s="205">
        <f>S241*H241</f>
        <v>8.9999999999999993E-3</v>
      </c>
      <c r="AR241" s="24" t="s">
        <v>258</v>
      </c>
      <c r="AT241" s="24" t="s">
        <v>253</v>
      </c>
      <c r="AU241" s="24" t="s">
        <v>94</v>
      </c>
      <c r="AY241" s="24" t="s">
        <v>250</v>
      </c>
      <c r="BE241" s="206">
        <f>IF(N241="základní",J241,0)</f>
        <v>0</v>
      </c>
      <c r="BF241" s="206">
        <f>IF(N241="snížená",J241,0)</f>
        <v>0</v>
      </c>
      <c r="BG241" s="206">
        <f>IF(N241="zákl. přenesená",J241,0)</f>
        <v>0</v>
      </c>
      <c r="BH241" s="206">
        <f>IF(N241="sníž. přenesená",J241,0)</f>
        <v>0</v>
      </c>
      <c r="BI241" s="206">
        <f>IF(N241="nulová",J241,0)</f>
        <v>0</v>
      </c>
      <c r="BJ241" s="24" t="s">
        <v>94</v>
      </c>
      <c r="BK241" s="206">
        <f>ROUND(I241*H241,2)</f>
        <v>0</v>
      </c>
      <c r="BL241" s="24" t="s">
        <v>258</v>
      </c>
      <c r="BM241" s="24" t="s">
        <v>2547</v>
      </c>
    </row>
    <row r="242" spans="2:65" s="11" customFormat="1">
      <c r="B242" s="207"/>
      <c r="C242" s="208"/>
      <c r="D242" s="221" t="s">
        <v>260</v>
      </c>
      <c r="E242" s="231" t="s">
        <v>21</v>
      </c>
      <c r="F242" s="232" t="s">
        <v>2548</v>
      </c>
      <c r="G242" s="208"/>
      <c r="H242" s="233">
        <v>1</v>
      </c>
      <c r="I242" s="213"/>
      <c r="J242" s="208"/>
      <c r="K242" s="208"/>
      <c r="L242" s="214"/>
      <c r="M242" s="215"/>
      <c r="N242" s="216"/>
      <c r="O242" s="216"/>
      <c r="P242" s="216"/>
      <c r="Q242" s="216"/>
      <c r="R242" s="216"/>
      <c r="S242" s="216"/>
      <c r="T242" s="217"/>
      <c r="AT242" s="218" t="s">
        <v>260</v>
      </c>
      <c r="AU242" s="218" t="s">
        <v>94</v>
      </c>
      <c r="AV242" s="11" t="s">
        <v>94</v>
      </c>
      <c r="AW242" s="11" t="s">
        <v>35</v>
      </c>
      <c r="AX242" s="11" t="s">
        <v>79</v>
      </c>
      <c r="AY242" s="218" t="s">
        <v>250</v>
      </c>
    </row>
    <row r="243" spans="2:65" s="1" customFormat="1" ht="31.5" customHeight="1">
      <c r="B243" s="41"/>
      <c r="C243" s="195" t="s">
        <v>551</v>
      </c>
      <c r="D243" s="195" t="s">
        <v>253</v>
      </c>
      <c r="E243" s="196" t="s">
        <v>552</v>
      </c>
      <c r="F243" s="197" t="s">
        <v>553</v>
      </c>
      <c r="G243" s="198" t="s">
        <v>271</v>
      </c>
      <c r="H243" s="199">
        <v>29.172999999999998</v>
      </c>
      <c r="I243" s="200"/>
      <c r="J243" s="201">
        <f>ROUND(I243*H243,2)</f>
        <v>0</v>
      </c>
      <c r="K243" s="197" t="s">
        <v>257</v>
      </c>
      <c r="L243" s="61"/>
      <c r="M243" s="202" t="s">
        <v>21</v>
      </c>
      <c r="N243" s="203" t="s">
        <v>43</v>
      </c>
      <c r="O243" s="42"/>
      <c r="P243" s="204">
        <f>O243*H243</f>
        <v>0</v>
      </c>
      <c r="Q243" s="204">
        <v>0</v>
      </c>
      <c r="R243" s="204">
        <f>Q243*H243</f>
        <v>0</v>
      </c>
      <c r="S243" s="204">
        <v>0.02</v>
      </c>
      <c r="T243" s="205">
        <f>S243*H243</f>
        <v>0.58345999999999998</v>
      </c>
      <c r="AR243" s="24" t="s">
        <v>258</v>
      </c>
      <c r="AT243" s="24" t="s">
        <v>253</v>
      </c>
      <c r="AU243" s="24" t="s">
        <v>94</v>
      </c>
      <c r="AY243" s="24" t="s">
        <v>250</v>
      </c>
      <c r="BE243" s="206">
        <f>IF(N243="základní",J243,0)</f>
        <v>0</v>
      </c>
      <c r="BF243" s="206">
        <f>IF(N243="snížená",J243,0)</f>
        <v>0</v>
      </c>
      <c r="BG243" s="206">
        <f>IF(N243="zákl. přenesená",J243,0)</f>
        <v>0</v>
      </c>
      <c r="BH243" s="206">
        <f>IF(N243="sníž. přenesená",J243,0)</f>
        <v>0</v>
      </c>
      <c r="BI243" s="206">
        <f>IF(N243="nulová",J243,0)</f>
        <v>0</v>
      </c>
      <c r="BJ243" s="24" t="s">
        <v>94</v>
      </c>
      <c r="BK243" s="206">
        <f>ROUND(I243*H243,2)</f>
        <v>0</v>
      </c>
      <c r="BL243" s="24" t="s">
        <v>258</v>
      </c>
      <c r="BM243" s="24" t="s">
        <v>2549</v>
      </c>
    </row>
    <row r="244" spans="2:65" s="11" customFormat="1">
      <c r="B244" s="207"/>
      <c r="C244" s="208"/>
      <c r="D244" s="209" t="s">
        <v>260</v>
      </c>
      <c r="E244" s="210" t="s">
        <v>21</v>
      </c>
      <c r="F244" s="211" t="s">
        <v>2550</v>
      </c>
      <c r="G244" s="208"/>
      <c r="H244" s="212">
        <v>11.250999999999999</v>
      </c>
      <c r="I244" s="213"/>
      <c r="J244" s="208"/>
      <c r="K244" s="208"/>
      <c r="L244" s="214"/>
      <c r="M244" s="215"/>
      <c r="N244" s="216"/>
      <c r="O244" s="216"/>
      <c r="P244" s="216"/>
      <c r="Q244" s="216"/>
      <c r="R244" s="216"/>
      <c r="S244" s="216"/>
      <c r="T244" s="217"/>
      <c r="AT244" s="218" t="s">
        <v>260</v>
      </c>
      <c r="AU244" s="218" t="s">
        <v>94</v>
      </c>
      <c r="AV244" s="11" t="s">
        <v>94</v>
      </c>
      <c r="AW244" s="11" t="s">
        <v>35</v>
      </c>
      <c r="AX244" s="11" t="s">
        <v>71</v>
      </c>
      <c r="AY244" s="218" t="s">
        <v>250</v>
      </c>
    </row>
    <row r="245" spans="2:65" s="11" customFormat="1">
      <c r="B245" s="207"/>
      <c r="C245" s="208"/>
      <c r="D245" s="209" t="s">
        <v>260</v>
      </c>
      <c r="E245" s="210" t="s">
        <v>21</v>
      </c>
      <c r="F245" s="211" t="s">
        <v>2551</v>
      </c>
      <c r="G245" s="208"/>
      <c r="H245" s="212">
        <v>7.085</v>
      </c>
      <c r="I245" s="213"/>
      <c r="J245" s="208"/>
      <c r="K245" s="208"/>
      <c r="L245" s="214"/>
      <c r="M245" s="215"/>
      <c r="N245" s="216"/>
      <c r="O245" s="216"/>
      <c r="P245" s="216"/>
      <c r="Q245" s="216"/>
      <c r="R245" s="216"/>
      <c r="S245" s="216"/>
      <c r="T245" s="217"/>
      <c r="AT245" s="218" t="s">
        <v>260</v>
      </c>
      <c r="AU245" s="218" t="s">
        <v>94</v>
      </c>
      <c r="AV245" s="11" t="s">
        <v>94</v>
      </c>
      <c r="AW245" s="11" t="s">
        <v>35</v>
      </c>
      <c r="AX245" s="11" t="s">
        <v>71</v>
      </c>
      <c r="AY245" s="218" t="s">
        <v>250</v>
      </c>
    </row>
    <row r="246" spans="2:65" s="11" customFormat="1">
      <c r="B246" s="207"/>
      <c r="C246" s="208"/>
      <c r="D246" s="209" t="s">
        <v>260</v>
      </c>
      <c r="E246" s="210" t="s">
        <v>21</v>
      </c>
      <c r="F246" s="211" t="s">
        <v>2552</v>
      </c>
      <c r="G246" s="208"/>
      <c r="H246" s="212">
        <v>2.4790000000000001</v>
      </c>
      <c r="I246" s="213"/>
      <c r="J246" s="208"/>
      <c r="K246" s="208"/>
      <c r="L246" s="214"/>
      <c r="M246" s="215"/>
      <c r="N246" s="216"/>
      <c r="O246" s="216"/>
      <c r="P246" s="216"/>
      <c r="Q246" s="216"/>
      <c r="R246" s="216"/>
      <c r="S246" s="216"/>
      <c r="T246" s="217"/>
      <c r="AT246" s="218" t="s">
        <v>260</v>
      </c>
      <c r="AU246" s="218" t="s">
        <v>94</v>
      </c>
      <c r="AV246" s="11" t="s">
        <v>94</v>
      </c>
      <c r="AW246" s="11" t="s">
        <v>35</v>
      </c>
      <c r="AX246" s="11" t="s">
        <v>71</v>
      </c>
      <c r="AY246" s="218" t="s">
        <v>250</v>
      </c>
    </row>
    <row r="247" spans="2:65" s="11" customFormat="1">
      <c r="B247" s="207"/>
      <c r="C247" s="208"/>
      <c r="D247" s="209" t="s">
        <v>260</v>
      </c>
      <c r="E247" s="210" t="s">
        <v>21</v>
      </c>
      <c r="F247" s="211" t="s">
        <v>2553</v>
      </c>
      <c r="G247" s="208"/>
      <c r="H247" s="212">
        <v>8.3580000000000005</v>
      </c>
      <c r="I247" s="213"/>
      <c r="J247" s="208"/>
      <c r="K247" s="208"/>
      <c r="L247" s="214"/>
      <c r="M247" s="215"/>
      <c r="N247" s="216"/>
      <c r="O247" s="216"/>
      <c r="P247" s="216"/>
      <c r="Q247" s="216"/>
      <c r="R247" s="216"/>
      <c r="S247" s="216"/>
      <c r="T247" s="217"/>
      <c r="AT247" s="218" t="s">
        <v>260</v>
      </c>
      <c r="AU247" s="218" t="s">
        <v>94</v>
      </c>
      <c r="AV247" s="11" t="s">
        <v>94</v>
      </c>
      <c r="AW247" s="11" t="s">
        <v>35</v>
      </c>
      <c r="AX247" s="11" t="s">
        <v>71</v>
      </c>
      <c r="AY247" s="218" t="s">
        <v>250</v>
      </c>
    </row>
    <row r="248" spans="2:65" s="12" customFormat="1">
      <c r="B248" s="219"/>
      <c r="C248" s="220"/>
      <c r="D248" s="221" t="s">
        <v>260</v>
      </c>
      <c r="E248" s="222" t="s">
        <v>98</v>
      </c>
      <c r="F248" s="223" t="s">
        <v>263</v>
      </c>
      <c r="G248" s="220"/>
      <c r="H248" s="224">
        <v>29.172999999999998</v>
      </c>
      <c r="I248" s="225"/>
      <c r="J248" s="220"/>
      <c r="K248" s="220"/>
      <c r="L248" s="226"/>
      <c r="M248" s="227"/>
      <c r="N248" s="228"/>
      <c r="O248" s="228"/>
      <c r="P248" s="228"/>
      <c r="Q248" s="228"/>
      <c r="R248" s="228"/>
      <c r="S248" s="228"/>
      <c r="T248" s="229"/>
      <c r="AT248" s="230" t="s">
        <v>260</v>
      </c>
      <c r="AU248" s="230" t="s">
        <v>94</v>
      </c>
      <c r="AV248" s="12" t="s">
        <v>251</v>
      </c>
      <c r="AW248" s="12" t="s">
        <v>35</v>
      </c>
      <c r="AX248" s="12" t="s">
        <v>79</v>
      </c>
      <c r="AY248" s="230" t="s">
        <v>250</v>
      </c>
    </row>
    <row r="249" spans="2:65" s="1" customFormat="1" ht="31.5" customHeight="1">
      <c r="B249" s="41"/>
      <c r="C249" s="195" t="s">
        <v>560</v>
      </c>
      <c r="D249" s="195" t="s">
        <v>253</v>
      </c>
      <c r="E249" s="196" t="s">
        <v>561</v>
      </c>
      <c r="F249" s="197" t="s">
        <v>562</v>
      </c>
      <c r="G249" s="198" t="s">
        <v>271</v>
      </c>
      <c r="H249" s="199">
        <v>74.748000000000005</v>
      </c>
      <c r="I249" s="200"/>
      <c r="J249" s="201">
        <f>ROUND(I249*H249,2)</f>
        <v>0</v>
      </c>
      <c r="K249" s="197" t="s">
        <v>257</v>
      </c>
      <c r="L249" s="61"/>
      <c r="M249" s="202" t="s">
        <v>21</v>
      </c>
      <c r="N249" s="203" t="s">
        <v>43</v>
      </c>
      <c r="O249" s="42"/>
      <c r="P249" s="204">
        <f>O249*H249</f>
        <v>0</v>
      </c>
      <c r="Q249" s="204">
        <v>0</v>
      </c>
      <c r="R249" s="204">
        <f>Q249*H249</f>
        <v>0</v>
      </c>
      <c r="S249" s="204">
        <v>4.5999999999999999E-2</v>
      </c>
      <c r="T249" s="205">
        <f>S249*H249</f>
        <v>3.4384080000000004</v>
      </c>
      <c r="AR249" s="24" t="s">
        <v>258</v>
      </c>
      <c r="AT249" s="24" t="s">
        <v>253</v>
      </c>
      <c r="AU249" s="24" t="s">
        <v>94</v>
      </c>
      <c r="AY249" s="24" t="s">
        <v>250</v>
      </c>
      <c r="BE249" s="206">
        <f>IF(N249="základní",J249,0)</f>
        <v>0</v>
      </c>
      <c r="BF249" s="206">
        <f>IF(N249="snížená",J249,0)</f>
        <v>0</v>
      </c>
      <c r="BG249" s="206">
        <f>IF(N249="zákl. přenesená",J249,0)</f>
        <v>0</v>
      </c>
      <c r="BH249" s="206">
        <f>IF(N249="sníž. přenesená",J249,0)</f>
        <v>0</v>
      </c>
      <c r="BI249" s="206">
        <f>IF(N249="nulová",J249,0)</f>
        <v>0</v>
      </c>
      <c r="BJ249" s="24" t="s">
        <v>94</v>
      </c>
      <c r="BK249" s="206">
        <f>ROUND(I249*H249,2)</f>
        <v>0</v>
      </c>
      <c r="BL249" s="24" t="s">
        <v>258</v>
      </c>
      <c r="BM249" s="24" t="s">
        <v>2554</v>
      </c>
    </row>
    <row r="250" spans="2:65" s="11" customFormat="1">
      <c r="B250" s="207"/>
      <c r="C250" s="208"/>
      <c r="D250" s="209" t="s">
        <v>260</v>
      </c>
      <c r="E250" s="210" t="s">
        <v>21</v>
      </c>
      <c r="F250" s="211" t="s">
        <v>2555</v>
      </c>
      <c r="G250" s="208"/>
      <c r="H250" s="212">
        <v>7.7619999999999996</v>
      </c>
      <c r="I250" s="213"/>
      <c r="J250" s="208"/>
      <c r="K250" s="208"/>
      <c r="L250" s="214"/>
      <c r="M250" s="215"/>
      <c r="N250" s="216"/>
      <c r="O250" s="216"/>
      <c r="P250" s="216"/>
      <c r="Q250" s="216"/>
      <c r="R250" s="216"/>
      <c r="S250" s="216"/>
      <c r="T250" s="217"/>
      <c r="AT250" s="218" t="s">
        <v>260</v>
      </c>
      <c r="AU250" s="218" t="s">
        <v>94</v>
      </c>
      <c r="AV250" s="11" t="s">
        <v>94</v>
      </c>
      <c r="AW250" s="11" t="s">
        <v>35</v>
      </c>
      <c r="AX250" s="11" t="s">
        <v>71</v>
      </c>
      <c r="AY250" s="218" t="s">
        <v>250</v>
      </c>
    </row>
    <row r="251" spans="2:65" s="11" customFormat="1">
      <c r="B251" s="207"/>
      <c r="C251" s="208"/>
      <c r="D251" s="209" t="s">
        <v>260</v>
      </c>
      <c r="E251" s="210" t="s">
        <v>21</v>
      </c>
      <c r="F251" s="211" t="s">
        <v>2556</v>
      </c>
      <c r="G251" s="208"/>
      <c r="H251" s="212">
        <v>9.0120000000000005</v>
      </c>
      <c r="I251" s="213"/>
      <c r="J251" s="208"/>
      <c r="K251" s="208"/>
      <c r="L251" s="214"/>
      <c r="M251" s="215"/>
      <c r="N251" s="216"/>
      <c r="O251" s="216"/>
      <c r="P251" s="216"/>
      <c r="Q251" s="216"/>
      <c r="R251" s="216"/>
      <c r="S251" s="216"/>
      <c r="T251" s="217"/>
      <c r="AT251" s="218" t="s">
        <v>260</v>
      </c>
      <c r="AU251" s="218" t="s">
        <v>94</v>
      </c>
      <c r="AV251" s="11" t="s">
        <v>94</v>
      </c>
      <c r="AW251" s="11" t="s">
        <v>35</v>
      </c>
      <c r="AX251" s="11" t="s">
        <v>71</v>
      </c>
      <c r="AY251" s="218" t="s">
        <v>250</v>
      </c>
    </row>
    <row r="252" spans="2:65" s="11" customFormat="1">
      <c r="B252" s="207"/>
      <c r="C252" s="208"/>
      <c r="D252" s="209" t="s">
        <v>260</v>
      </c>
      <c r="E252" s="210" t="s">
        <v>21</v>
      </c>
      <c r="F252" s="211" t="s">
        <v>2557</v>
      </c>
      <c r="G252" s="208"/>
      <c r="H252" s="212">
        <v>9.6809999999999992</v>
      </c>
      <c r="I252" s="213"/>
      <c r="J252" s="208"/>
      <c r="K252" s="208"/>
      <c r="L252" s="214"/>
      <c r="M252" s="215"/>
      <c r="N252" s="216"/>
      <c r="O252" s="216"/>
      <c r="P252" s="216"/>
      <c r="Q252" s="216"/>
      <c r="R252" s="216"/>
      <c r="S252" s="216"/>
      <c r="T252" s="217"/>
      <c r="AT252" s="218" t="s">
        <v>260</v>
      </c>
      <c r="AU252" s="218" t="s">
        <v>94</v>
      </c>
      <c r="AV252" s="11" t="s">
        <v>94</v>
      </c>
      <c r="AW252" s="11" t="s">
        <v>35</v>
      </c>
      <c r="AX252" s="11" t="s">
        <v>71</v>
      </c>
      <c r="AY252" s="218" t="s">
        <v>250</v>
      </c>
    </row>
    <row r="253" spans="2:65" s="11" customFormat="1">
      <c r="B253" s="207"/>
      <c r="C253" s="208"/>
      <c r="D253" s="209" t="s">
        <v>260</v>
      </c>
      <c r="E253" s="210" t="s">
        <v>21</v>
      </c>
      <c r="F253" s="211" t="s">
        <v>2558</v>
      </c>
      <c r="G253" s="208"/>
      <c r="H253" s="212">
        <v>11.269</v>
      </c>
      <c r="I253" s="213"/>
      <c r="J253" s="208"/>
      <c r="K253" s="208"/>
      <c r="L253" s="214"/>
      <c r="M253" s="215"/>
      <c r="N253" s="216"/>
      <c r="O253" s="216"/>
      <c r="P253" s="216"/>
      <c r="Q253" s="216"/>
      <c r="R253" s="216"/>
      <c r="S253" s="216"/>
      <c r="T253" s="217"/>
      <c r="AT253" s="218" t="s">
        <v>260</v>
      </c>
      <c r="AU253" s="218" t="s">
        <v>94</v>
      </c>
      <c r="AV253" s="11" t="s">
        <v>94</v>
      </c>
      <c r="AW253" s="11" t="s">
        <v>35</v>
      </c>
      <c r="AX253" s="11" t="s">
        <v>71</v>
      </c>
      <c r="AY253" s="218" t="s">
        <v>250</v>
      </c>
    </row>
    <row r="254" spans="2:65" s="11" customFormat="1">
      <c r="B254" s="207"/>
      <c r="C254" s="208"/>
      <c r="D254" s="209" t="s">
        <v>260</v>
      </c>
      <c r="E254" s="210" t="s">
        <v>21</v>
      </c>
      <c r="F254" s="211" t="s">
        <v>2559</v>
      </c>
      <c r="G254" s="208"/>
      <c r="H254" s="212">
        <v>17.885000000000002</v>
      </c>
      <c r="I254" s="213"/>
      <c r="J254" s="208"/>
      <c r="K254" s="208"/>
      <c r="L254" s="214"/>
      <c r="M254" s="215"/>
      <c r="N254" s="216"/>
      <c r="O254" s="216"/>
      <c r="P254" s="216"/>
      <c r="Q254" s="216"/>
      <c r="R254" s="216"/>
      <c r="S254" s="216"/>
      <c r="T254" s="217"/>
      <c r="AT254" s="218" t="s">
        <v>260</v>
      </c>
      <c r="AU254" s="218" t="s">
        <v>94</v>
      </c>
      <c r="AV254" s="11" t="s">
        <v>94</v>
      </c>
      <c r="AW254" s="11" t="s">
        <v>35</v>
      </c>
      <c r="AX254" s="11" t="s">
        <v>71</v>
      </c>
      <c r="AY254" s="218" t="s">
        <v>250</v>
      </c>
    </row>
    <row r="255" spans="2:65" s="11" customFormat="1">
      <c r="B255" s="207"/>
      <c r="C255" s="208"/>
      <c r="D255" s="209" t="s">
        <v>260</v>
      </c>
      <c r="E255" s="210" t="s">
        <v>21</v>
      </c>
      <c r="F255" s="211" t="s">
        <v>2560</v>
      </c>
      <c r="G255" s="208"/>
      <c r="H255" s="212">
        <v>19.138999999999999</v>
      </c>
      <c r="I255" s="213"/>
      <c r="J255" s="208"/>
      <c r="K255" s="208"/>
      <c r="L255" s="214"/>
      <c r="M255" s="215"/>
      <c r="N255" s="216"/>
      <c r="O255" s="216"/>
      <c r="P255" s="216"/>
      <c r="Q255" s="216"/>
      <c r="R255" s="216"/>
      <c r="S255" s="216"/>
      <c r="T255" s="217"/>
      <c r="AT255" s="218" t="s">
        <v>260</v>
      </c>
      <c r="AU255" s="218" t="s">
        <v>94</v>
      </c>
      <c r="AV255" s="11" t="s">
        <v>94</v>
      </c>
      <c r="AW255" s="11" t="s">
        <v>35</v>
      </c>
      <c r="AX255" s="11" t="s">
        <v>71</v>
      </c>
      <c r="AY255" s="218" t="s">
        <v>250</v>
      </c>
    </row>
    <row r="256" spans="2:65" s="12" customFormat="1">
      <c r="B256" s="219"/>
      <c r="C256" s="220"/>
      <c r="D256" s="221" t="s">
        <v>260</v>
      </c>
      <c r="E256" s="222" t="s">
        <v>95</v>
      </c>
      <c r="F256" s="223" t="s">
        <v>263</v>
      </c>
      <c r="G256" s="220"/>
      <c r="H256" s="224">
        <v>74.748000000000005</v>
      </c>
      <c r="I256" s="225"/>
      <c r="J256" s="220"/>
      <c r="K256" s="220"/>
      <c r="L256" s="226"/>
      <c r="M256" s="227"/>
      <c r="N256" s="228"/>
      <c r="O256" s="228"/>
      <c r="P256" s="228"/>
      <c r="Q256" s="228"/>
      <c r="R256" s="228"/>
      <c r="S256" s="228"/>
      <c r="T256" s="229"/>
      <c r="AT256" s="230" t="s">
        <v>260</v>
      </c>
      <c r="AU256" s="230" t="s">
        <v>94</v>
      </c>
      <c r="AV256" s="12" t="s">
        <v>251</v>
      </c>
      <c r="AW256" s="12" t="s">
        <v>35</v>
      </c>
      <c r="AX256" s="12" t="s">
        <v>79</v>
      </c>
      <c r="AY256" s="230" t="s">
        <v>250</v>
      </c>
    </row>
    <row r="257" spans="2:65" s="1" customFormat="1" ht="22.5" customHeight="1">
      <c r="B257" s="41"/>
      <c r="C257" s="195" t="s">
        <v>571</v>
      </c>
      <c r="D257" s="195" t="s">
        <v>253</v>
      </c>
      <c r="E257" s="196" t="s">
        <v>572</v>
      </c>
      <c r="F257" s="197" t="s">
        <v>573</v>
      </c>
      <c r="G257" s="198" t="s">
        <v>301</v>
      </c>
      <c r="H257" s="199">
        <v>7</v>
      </c>
      <c r="I257" s="200"/>
      <c r="J257" s="201">
        <f>ROUND(I257*H257,2)</f>
        <v>0</v>
      </c>
      <c r="K257" s="197" t="s">
        <v>21</v>
      </c>
      <c r="L257" s="61"/>
      <c r="M257" s="202" t="s">
        <v>21</v>
      </c>
      <c r="N257" s="203" t="s">
        <v>43</v>
      </c>
      <c r="O257" s="42"/>
      <c r="P257" s="204">
        <f>O257*H257</f>
        <v>0</v>
      </c>
      <c r="Q257" s="204">
        <v>0</v>
      </c>
      <c r="R257" s="204">
        <f>Q257*H257</f>
        <v>0</v>
      </c>
      <c r="S257" s="204">
        <v>0.13800000000000001</v>
      </c>
      <c r="T257" s="205">
        <f>S257*H257</f>
        <v>0.96600000000000008</v>
      </c>
      <c r="AR257" s="24" t="s">
        <v>258</v>
      </c>
      <c r="AT257" s="24" t="s">
        <v>253</v>
      </c>
      <c r="AU257" s="24" t="s">
        <v>94</v>
      </c>
      <c r="AY257" s="24" t="s">
        <v>250</v>
      </c>
      <c r="BE257" s="206">
        <f>IF(N257="základní",J257,0)</f>
        <v>0</v>
      </c>
      <c r="BF257" s="206">
        <f>IF(N257="snížená",J257,0)</f>
        <v>0</v>
      </c>
      <c r="BG257" s="206">
        <f>IF(N257="zákl. přenesená",J257,0)</f>
        <v>0</v>
      </c>
      <c r="BH257" s="206">
        <f>IF(N257="sníž. přenesená",J257,0)</f>
        <v>0</v>
      </c>
      <c r="BI257" s="206">
        <f>IF(N257="nulová",J257,0)</f>
        <v>0</v>
      </c>
      <c r="BJ257" s="24" t="s">
        <v>94</v>
      </c>
      <c r="BK257" s="206">
        <f>ROUND(I257*H257,2)</f>
        <v>0</v>
      </c>
      <c r="BL257" s="24" t="s">
        <v>258</v>
      </c>
      <c r="BM257" s="24" t="s">
        <v>2561</v>
      </c>
    </row>
    <row r="258" spans="2:65" s="10" customFormat="1" ht="29.85" customHeight="1">
      <c r="B258" s="178"/>
      <c r="C258" s="179"/>
      <c r="D258" s="192" t="s">
        <v>70</v>
      </c>
      <c r="E258" s="193" t="s">
        <v>575</v>
      </c>
      <c r="F258" s="193" t="s">
        <v>576</v>
      </c>
      <c r="G258" s="179"/>
      <c r="H258" s="179"/>
      <c r="I258" s="182"/>
      <c r="J258" s="194">
        <f>BK258</f>
        <v>0</v>
      </c>
      <c r="K258" s="179"/>
      <c r="L258" s="184"/>
      <c r="M258" s="185"/>
      <c r="N258" s="186"/>
      <c r="O258" s="186"/>
      <c r="P258" s="187">
        <f>SUM(P259:P262)</f>
        <v>0</v>
      </c>
      <c r="Q258" s="186"/>
      <c r="R258" s="187">
        <f>SUM(R259:R262)</f>
        <v>0</v>
      </c>
      <c r="S258" s="186"/>
      <c r="T258" s="188">
        <f>SUM(T259:T262)</f>
        <v>0</v>
      </c>
      <c r="AR258" s="189" t="s">
        <v>79</v>
      </c>
      <c r="AT258" s="190" t="s">
        <v>70</v>
      </c>
      <c r="AU258" s="190" t="s">
        <v>79</v>
      </c>
      <c r="AY258" s="189" t="s">
        <v>250</v>
      </c>
      <c r="BK258" s="191">
        <f>SUM(BK259:BK262)</f>
        <v>0</v>
      </c>
    </row>
    <row r="259" spans="2:65" s="1" customFormat="1" ht="31.5" customHeight="1">
      <c r="B259" s="41"/>
      <c r="C259" s="195" t="s">
        <v>577</v>
      </c>
      <c r="D259" s="195" t="s">
        <v>253</v>
      </c>
      <c r="E259" s="196" t="s">
        <v>578</v>
      </c>
      <c r="F259" s="197" t="s">
        <v>579</v>
      </c>
      <c r="G259" s="198" t="s">
        <v>266</v>
      </c>
      <c r="H259" s="199">
        <v>57.634999999999998</v>
      </c>
      <c r="I259" s="200"/>
      <c r="J259" s="201">
        <f>ROUND(I259*H259,2)</f>
        <v>0</v>
      </c>
      <c r="K259" s="197" t="s">
        <v>257</v>
      </c>
      <c r="L259" s="61"/>
      <c r="M259" s="202" t="s">
        <v>21</v>
      </c>
      <c r="N259" s="203" t="s">
        <v>43</v>
      </c>
      <c r="O259" s="42"/>
      <c r="P259" s="204">
        <f>O259*H259</f>
        <v>0</v>
      </c>
      <c r="Q259" s="204">
        <v>0</v>
      </c>
      <c r="R259" s="204">
        <f>Q259*H259</f>
        <v>0</v>
      </c>
      <c r="S259" s="204">
        <v>0</v>
      </c>
      <c r="T259" s="205">
        <f>S259*H259</f>
        <v>0</v>
      </c>
      <c r="AR259" s="24" t="s">
        <v>258</v>
      </c>
      <c r="AT259" s="24" t="s">
        <v>253</v>
      </c>
      <c r="AU259" s="24" t="s">
        <v>94</v>
      </c>
      <c r="AY259" s="24" t="s">
        <v>250</v>
      </c>
      <c r="BE259" s="206">
        <f>IF(N259="základní",J259,0)</f>
        <v>0</v>
      </c>
      <c r="BF259" s="206">
        <f>IF(N259="snížená",J259,0)</f>
        <v>0</v>
      </c>
      <c r="BG259" s="206">
        <f>IF(N259="zákl. přenesená",J259,0)</f>
        <v>0</v>
      </c>
      <c r="BH259" s="206">
        <f>IF(N259="sníž. přenesená",J259,0)</f>
        <v>0</v>
      </c>
      <c r="BI259" s="206">
        <f>IF(N259="nulová",J259,0)</f>
        <v>0</v>
      </c>
      <c r="BJ259" s="24" t="s">
        <v>94</v>
      </c>
      <c r="BK259" s="206">
        <f>ROUND(I259*H259,2)</f>
        <v>0</v>
      </c>
      <c r="BL259" s="24" t="s">
        <v>258</v>
      </c>
      <c r="BM259" s="24" t="s">
        <v>2562</v>
      </c>
    </row>
    <row r="260" spans="2:65" s="1" customFormat="1" ht="22.5" customHeight="1">
      <c r="B260" s="41"/>
      <c r="C260" s="195" t="s">
        <v>581</v>
      </c>
      <c r="D260" s="195" t="s">
        <v>253</v>
      </c>
      <c r="E260" s="196" t="s">
        <v>582</v>
      </c>
      <c r="F260" s="197" t="s">
        <v>583</v>
      </c>
      <c r="G260" s="198" t="s">
        <v>266</v>
      </c>
      <c r="H260" s="199">
        <v>57.634999999999998</v>
      </c>
      <c r="I260" s="200"/>
      <c r="J260" s="201">
        <f>ROUND(I260*H260,2)</f>
        <v>0</v>
      </c>
      <c r="K260" s="197" t="s">
        <v>21</v>
      </c>
      <c r="L260" s="61"/>
      <c r="M260" s="202" t="s">
        <v>21</v>
      </c>
      <c r="N260" s="203" t="s">
        <v>43</v>
      </c>
      <c r="O260" s="42"/>
      <c r="P260" s="204">
        <f>O260*H260</f>
        <v>0</v>
      </c>
      <c r="Q260" s="204">
        <v>0</v>
      </c>
      <c r="R260" s="204">
        <f>Q260*H260</f>
        <v>0</v>
      </c>
      <c r="S260" s="204">
        <v>0</v>
      </c>
      <c r="T260" s="205">
        <f>S260*H260</f>
        <v>0</v>
      </c>
      <c r="AR260" s="24" t="s">
        <v>258</v>
      </c>
      <c r="AT260" s="24" t="s">
        <v>253</v>
      </c>
      <c r="AU260" s="24" t="s">
        <v>94</v>
      </c>
      <c r="AY260" s="24" t="s">
        <v>250</v>
      </c>
      <c r="BE260" s="206">
        <f>IF(N260="základní",J260,0)</f>
        <v>0</v>
      </c>
      <c r="BF260" s="206">
        <f>IF(N260="snížená",J260,0)</f>
        <v>0</v>
      </c>
      <c r="BG260" s="206">
        <f>IF(N260="zákl. přenesená",J260,0)</f>
        <v>0</v>
      </c>
      <c r="BH260" s="206">
        <f>IF(N260="sníž. přenesená",J260,0)</f>
        <v>0</v>
      </c>
      <c r="BI260" s="206">
        <f>IF(N260="nulová",J260,0)</f>
        <v>0</v>
      </c>
      <c r="BJ260" s="24" t="s">
        <v>94</v>
      </c>
      <c r="BK260" s="206">
        <f>ROUND(I260*H260,2)</f>
        <v>0</v>
      </c>
      <c r="BL260" s="24" t="s">
        <v>258</v>
      </c>
      <c r="BM260" s="24" t="s">
        <v>2563</v>
      </c>
    </row>
    <row r="261" spans="2:65" s="1" customFormat="1" ht="31.5" customHeight="1">
      <c r="B261" s="41"/>
      <c r="C261" s="195" t="s">
        <v>585</v>
      </c>
      <c r="D261" s="195" t="s">
        <v>253</v>
      </c>
      <c r="E261" s="196" t="s">
        <v>586</v>
      </c>
      <c r="F261" s="197" t="s">
        <v>587</v>
      </c>
      <c r="G261" s="198" t="s">
        <v>266</v>
      </c>
      <c r="H261" s="199">
        <v>57.634999999999998</v>
      </c>
      <c r="I261" s="200"/>
      <c r="J261" s="201">
        <f>ROUND(I261*H261,2)</f>
        <v>0</v>
      </c>
      <c r="K261" s="197" t="s">
        <v>21</v>
      </c>
      <c r="L261" s="61"/>
      <c r="M261" s="202" t="s">
        <v>21</v>
      </c>
      <c r="N261" s="203" t="s">
        <v>43</v>
      </c>
      <c r="O261" s="42"/>
      <c r="P261" s="204">
        <f>O261*H261</f>
        <v>0</v>
      </c>
      <c r="Q261" s="204">
        <v>0</v>
      </c>
      <c r="R261" s="204">
        <f>Q261*H261</f>
        <v>0</v>
      </c>
      <c r="S261" s="204">
        <v>0</v>
      </c>
      <c r="T261" s="205">
        <f>S261*H261</f>
        <v>0</v>
      </c>
      <c r="AR261" s="24" t="s">
        <v>258</v>
      </c>
      <c r="AT261" s="24" t="s">
        <v>253</v>
      </c>
      <c r="AU261" s="24" t="s">
        <v>94</v>
      </c>
      <c r="AY261" s="24" t="s">
        <v>250</v>
      </c>
      <c r="BE261" s="206">
        <f>IF(N261="základní",J261,0)</f>
        <v>0</v>
      </c>
      <c r="BF261" s="206">
        <f>IF(N261="snížená",J261,0)</f>
        <v>0</v>
      </c>
      <c r="BG261" s="206">
        <f>IF(N261="zákl. přenesená",J261,0)</f>
        <v>0</v>
      </c>
      <c r="BH261" s="206">
        <f>IF(N261="sníž. přenesená",J261,0)</f>
        <v>0</v>
      </c>
      <c r="BI261" s="206">
        <f>IF(N261="nulová",J261,0)</f>
        <v>0</v>
      </c>
      <c r="BJ261" s="24" t="s">
        <v>94</v>
      </c>
      <c r="BK261" s="206">
        <f>ROUND(I261*H261,2)</f>
        <v>0</v>
      </c>
      <c r="BL261" s="24" t="s">
        <v>258</v>
      </c>
      <c r="BM261" s="24" t="s">
        <v>2564</v>
      </c>
    </row>
    <row r="262" spans="2:65" s="1" customFormat="1" ht="22.5" customHeight="1">
      <c r="B262" s="41"/>
      <c r="C262" s="195" t="s">
        <v>589</v>
      </c>
      <c r="D262" s="195" t="s">
        <v>253</v>
      </c>
      <c r="E262" s="196" t="s">
        <v>590</v>
      </c>
      <c r="F262" s="197" t="s">
        <v>591</v>
      </c>
      <c r="G262" s="198" t="s">
        <v>266</v>
      </c>
      <c r="H262" s="199">
        <v>57.634999999999998</v>
      </c>
      <c r="I262" s="200"/>
      <c r="J262" s="201">
        <f>ROUND(I262*H262,2)</f>
        <v>0</v>
      </c>
      <c r="K262" s="197" t="s">
        <v>257</v>
      </c>
      <c r="L262" s="61"/>
      <c r="M262" s="202" t="s">
        <v>21</v>
      </c>
      <c r="N262" s="203" t="s">
        <v>43</v>
      </c>
      <c r="O262" s="42"/>
      <c r="P262" s="204">
        <f>O262*H262</f>
        <v>0</v>
      </c>
      <c r="Q262" s="204">
        <v>0</v>
      </c>
      <c r="R262" s="204">
        <f>Q262*H262</f>
        <v>0</v>
      </c>
      <c r="S262" s="204">
        <v>0</v>
      </c>
      <c r="T262" s="205">
        <f>S262*H262</f>
        <v>0</v>
      </c>
      <c r="AR262" s="24" t="s">
        <v>258</v>
      </c>
      <c r="AT262" s="24" t="s">
        <v>253</v>
      </c>
      <c r="AU262" s="24" t="s">
        <v>94</v>
      </c>
      <c r="AY262" s="24" t="s">
        <v>250</v>
      </c>
      <c r="BE262" s="206">
        <f>IF(N262="základní",J262,0)</f>
        <v>0</v>
      </c>
      <c r="BF262" s="206">
        <f>IF(N262="snížená",J262,0)</f>
        <v>0</v>
      </c>
      <c r="BG262" s="206">
        <f>IF(N262="zákl. přenesená",J262,0)</f>
        <v>0</v>
      </c>
      <c r="BH262" s="206">
        <f>IF(N262="sníž. přenesená",J262,0)</f>
        <v>0</v>
      </c>
      <c r="BI262" s="206">
        <f>IF(N262="nulová",J262,0)</f>
        <v>0</v>
      </c>
      <c r="BJ262" s="24" t="s">
        <v>94</v>
      </c>
      <c r="BK262" s="206">
        <f>ROUND(I262*H262,2)</f>
        <v>0</v>
      </c>
      <c r="BL262" s="24" t="s">
        <v>258</v>
      </c>
      <c r="BM262" s="24" t="s">
        <v>2565</v>
      </c>
    </row>
    <row r="263" spans="2:65" s="10" customFormat="1" ht="29.85" customHeight="1">
      <c r="B263" s="178"/>
      <c r="C263" s="179"/>
      <c r="D263" s="192" t="s">
        <v>70</v>
      </c>
      <c r="E263" s="193" t="s">
        <v>593</v>
      </c>
      <c r="F263" s="193" t="s">
        <v>594</v>
      </c>
      <c r="G263" s="179"/>
      <c r="H263" s="179"/>
      <c r="I263" s="182"/>
      <c r="J263" s="194">
        <f>BK263</f>
        <v>0</v>
      </c>
      <c r="K263" s="179"/>
      <c r="L263" s="184"/>
      <c r="M263" s="185"/>
      <c r="N263" s="186"/>
      <c r="O263" s="186"/>
      <c r="P263" s="187">
        <f>P264</f>
        <v>0</v>
      </c>
      <c r="Q263" s="186"/>
      <c r="R263" s="187">
        <f>R264</f>
        <v>0</v>
      </c>
      <c r="S263" s="186"/>
      <c r="T263" s="188">
        <f>T264</f>
        <v>0</v>
      </c>
      <c r="AR263" s="189" t="s">
        <v>79</v>
      </c>
      <c r="AT263" s="190" t="s">
        <v>70</v>
      </c>
      <c r="AU263" s="190" t="s">
        <v>79</v>
      </c>
      <c r="AY263" s="189" t="s">
        <v>250</v>
      </c>
      <c r="BK263" s="191">
        <f>BK264</f>
        <v>0</v>
      </c>
    </row>
    <row r="264" spans="2:65" s="1" customFormat="1" ht="31.5" customHeight="1">
      <c r="B264" s="41"/>
      <c r="C264" s="195" t="s">
        <v>595</v>
      </c>
      <c r="D264" s="195" t="s">
        <v>253</v>
      </c>
      <c r="E264" s="196" t="s">
        <v>596</v>
      </c>
      <c r="F264" s="197" t="s">
        <v>597</v>
      </c>
      <c r="G264" s="198" t="s">
        <v>266</v>
      </c>
      <c r="H264" s="199">
        <v>54.825000000000003</v>
      </c>
      <c r="I264" s="200"/>
      <c r="J264" s="201">
        <f>ROUND(I264*H264,2)</f>
        <v>0</v>
      </c>
      <c r="K264" s="197" t="s">
        <v>257</v>
      </c>
      <c r="L264" s="61"/>
      <c r="M264" s="202" t="s">
        <v>21</v>
      </c>
      <c r="N264" s="203" t="s">
        <v>43</v>
      </c>
      <c r="O264" s="42"/>
      <c r="P264" s="204">
        <f>O264*H264</f>
        <v>0</v>
      </c>
      <c r="Q264" s="204">
        <v>0</v>
      </c>
      <c r="R264" s="204">
        <f>Q264*H264</f>
        <v>0</v>
      </c>
      <c r="S264" s="204">
        <v>0</v>
      </c>
      <c r="T264" s="205">
        <f>S264*H264</f>
        <v>0</v>
      </c>
      <c r="AR264" s="24" t="s">
        <v>258</v>
      </c>
      <c r="AT264" s="24" t="s">
        <v>253</v>
      </c>
      <c r="AU264" s="24" t="s">
        <v>94</v>
      </c>
      <c r="AY264" s="24" t="s">
        <v>250</v>
      </c>
      <c r="BE264" s="206">
        <f>IF(N264="základní",J264,0)</f>
        <v>0</v>
      </c>
      <c r="BF264" s="206">
        <f>IF(N264="snížená",J264,0)</f>
        <v>0</v>
      </c>
      <c r="BG264" s="206">
        <f>IF(N264="zákl. přenesená",J264,0)</f>
        <v>0</v>
      </c>
      <c r="BH264" s="206">
        <f>IF(N264="sníž. přenesená",J264,0)</f>
        <v>0</v>
      </c>
      <c r="BI264" s="206">
        <f>IF(N264="nulová",J264,0)</f>
        <v>0</v>
      </c>
      <c r="BJ264" s="24" t="s">
        <v>94</v>
      </c>
      <c r="BK264" s="206">
        <f>ROUND(I264*H264,2)</f>
        <v>0</v>
      </c>
      <c r="BL264" s="24" t="s">
        <v>258</v>
      </c>
      <c r="BM264" s="24" t="s">
        <v>2566</v>
      </c>
    </row>
    <row r="265" spans="2:65" s="10" customFormat="1" ht="37.35" customHeight="1">
      <c r="B265" s="178"/>
      <c r="C265" s="179"/>
      <c r="D265" s="180" t="s">
        <v>70</v>
      </c>
      <c r="E265" s="181" t="s">
        <v>599</v>
      </c>
      <c r="F265" s="181" t="s">
        <v>600</v>
      </c>
      <c r="G265" s="179"/>
      <c r="H265" s="179"/>
      <c r="I265" s="182"/>
      <c r="J265" s="183">
        <f>BK265</f>
        <v>0</v>
      </c>
      <c r="K265" s="179"/>
      <c r="L265" s="184"/>
      <c r="M265" s="185"/>
      <c r="N265" s="186"/>
      <c r="O265" s="186"/>
      <c r="P265" s="187">
        <f>P266+P289+P360+P377+P391+P399+P410+P413+P421+P425+P433+P445+P502+P515+P537+P698+P832+P853+P907+P942+P948+P979+P1001+P1030+P1092</f>
        <v>0</v>
      </c>
      <c r="Q265" s="186"/>
      <c r="R265" s="187">
        <f>R266+R289+R360+R377+R391+R399+R410+R413+R421+R425+R433+R445+R502+R515+R537+R698+R832+R853+R907+R942+R948+R979+R1001+R1030+R1092</f>
        <v>28.019858289999998</v>
      </c>
      <c r="S265" s="186"/>
      <c r="T265" s="188">
        <f>T266+T289+T360+T377+T391+T399+T410+T413+T421+T425+T433+T445+T502+T515+T537+T698+T832+T853+T907+T942+T948+T979+T1001+T1030+T1092</f>
        <v>10.853567480000002</v>
      </c>
      <c r="AR265" s="189" t="s">
        <v>94</v>
      </c>
      <c r="AT265" s="190" t="s">
        <v>70</v>
      </c>
      <c r="AU265" s="190" t="s">
        <v>71</v>
      </c>
      <c r="AY265" s="189" t="s">
        <v>250</v>
      </c>
      <c r="BK265" s="191">
        <f>BK266+BK289+BK360+BK377+BK391+BK399+BK410+BK413+BK421+BK425+BK433+BK445+BK502+BK515+BK537+BK698+BK832+BK853+BK907+BK942+BK948+BK979+BK1001+BK1030+BK1092</f>
        <v>0</v>
      </c>
    </row>
    <row r="266" spans="2:65" s="10" customFormat="1" ht="19.899999999999999" customHeight="1">
      <c r="B266" s="178"/>
      <c r="C266" s="179"/>
      <c r="D266" s="192" t="s">
        <v>70</v>
      </c>
      <c r="E266" s="193" t="s">
        <v>601</v>
      </c>
      <c r="F266" s="193" t="s">
        <v>602</v>
      </c>
      <c r="G266" s="179"/>
      <c r="H266" s="179"/>
      <c r="I266" s="182"/>
      <c r="J266" s="194">
        <f>BK266</f>
        <v>0</v>
      </c>
      <c r="K266" s="179"/>
      <c r="L266" s="184"/>
      <c r="M266" s="185"/>
      <c r="N266" s="186"/>
      <c r="O266" s="186"/>
      <c r="P266" s="187">
        <f>SUM(P267:P288)</f>
        <v>0</v>
      </c>
      <c r="Q266" s="186"/>
      <c r="R266" s="187">
        <f>SUM(R267:R288)</f>
        <v>0.30540990000000007</v>
      </c>
      <c r="S266" s="186"/>
      <c r="T266" s="188">
        <f>SUM(T267:T288)</f>
        <v>0</v>
      </c>
      <c r="AR266" s="189" t="s">
        <v>94</v>
      </c>
      <c r="AT266" s="190" t="s">
        <v>70</v>
      </c>
      <c r="AU266" s="190" t="s">
        <v>79</v>
      </c>
      <c r="AY266" s="189" t="s">
        <v>250</v>
      </c>
      <c r="BK266" s="191">
        <f>SUM(BK267:BK288)</f>
        <v>0</v>
      </c>
    </row>
    <row r="267" spans="2:65" s="1" customFormat="1" ht="22.5" customHeight="1">
      <c r="B267" s="41"/>
      <c r="C267" s="195" t="s">
        <v>603</v>
      </c>
      <c r="D267" s="195" t="s">
        <v>253</v>
      </c>
      <c r="E267" s="196" t="s">
        <v>604</v>
      </c>
      <c r="F267" s="197" t="s">
        <v>605</v>
      </c>
      <c r="G267" s="198" t="s">
        <v>271</v>
      </c>
      <c r="H267" s="199">
        <v>1.278</v>
      </c>
      <c r="I267" s="200"/>
      <c r="J267" s="201">
        <f>ROUND(I267*H267,2)</f>
        <v>0</v>
      </c>
      <c r="K267" s="197" t="s">
        <v>257</v>
      </c>
      <c r="L267" s="61"/>
      <c r="M267" s="202" t="s">
        <v>21</v>
      </c>
      <c r="N267" s="203" t="s">
        <v>43</v>
      </c>
      <c r="O267" s="42"/>
      <c r="P267" s="204">
        <f>O267*H267</f>
        <v>0</v>
      </c>
      <c r="Q267" s="204">
        <v>4.0000000000000002E-4</v>
      </c>
      <c r="R267" s="204">
        <f>Q267*H267</f>
        <v>5.1120000000000007E-4</v>
      </c>
      <c r="S267" s="204">
        <v>0</v>
      </c>
      <c r="T267" s="205">
        <f>S267*H267</f>
        <v>0</v>
      </c>
      <c r="AR267" s="24" t="s">
        <v>330</v>
      </c>
      <c r="AT267" s="24" t="s">
        <v>253</v>
      </c>
      <c r="AU267" s="24" t="s">
        <v>94</v>
      </c>
      <c r="AY267" s="24" t="s">
        <v>250</v>
      </c>
      <c r="BE267" s="206">
        <f>IF(N267="základní",J267,0)</f>
        <v>0</v>
      </c>
      <c r="BF267" s="206">
        <f>IF(N267="snížená",J267,0)</f>
        <v>0</v>
      </c>
      <c r="BG267" s="206">
        <f>IF(N267="zákl. přenesená",J267,0)</f>
        <v>0</v>
      </c>
      <c r="BH267" s="206">
        <f>IF(N267="sníž. přenesená",J267,0)</f>
        <v>0</v>
      </c>
      <c r="BI267" s="206">
        <f>IF(N267="nulová",J267,0)</f>
        <v>0</v>
      </c>
      <c r="BJ267" s="24" t="s">
        <v>94</v>
      </c>
      <c r="BK267" s="206">
        <f>ROUND(I267*H267,2)</f>
        <v>0</v>
      </c>
      <c r="BL267" s="24" t="s">
        <v>330</v>
      </c>
      <c r="BM267" s="24" t="s">
        <v>2567</v>
      </c>
    </row>
    <row r="268" spans="2:65" s="11" customFormat="1">
      <c r="B268" s="207"/>
      <c r="C268" s="208"/>
      <c r="D268" s="209" t="s">
        <v>260</v>
      </c>
      <c r="E268" s="210" t="s">
        <v>21</v>
      </c>
      <c r="F268" s="211" t="s">
        <v>2568</v>
      </c>
      <c r="G268" s="208"/>
      <c r="H268" s="212">
        <v>1.278</v>
      </c>
      <c r="I268" s="213"/>
      <c r="J268" s="208"/>
      <c r="K268" s="208"/>
      <c r="L268" s="214"/>
      <c r="M268" s="215"/>
      <c r="N268" s="216"/>
      <c r="O268" s="216"/>
      <c r="P268" s="216"/>
      <c r="Q268" s="216"/>
      <c r="R268" s="216"/>
      <c r="S268" s="216"/>
      <c r="T268" s="217"/>
      <c r="AT268" s="218" t="s">
        <v>260</v>
      </c>
      <c r="AU268" s="218" t="s">
        <v>94</v>
      </c>
      <c r="AV268" s="11" t="s">
        <v>94</v>
      </c>
      <c r="AW268" s="11" t="s">
        <v>35</v>
      </c>
      <c r="AX268" s="11" t="s">
        <v>71</v>
      </c>
      <c r="AY268" s="218" t="s">
        <v>250</v>
      </c>
    </row>
    <row r="269" spans="2:65" s="12" customFormat="1">
      <c r="B269" s="219"/>
      <c r="C269" s="220"/>
      <c r="D269" s="221" t="s">
        <v>260</v>
      </c>
      <c r="E269" s="222" t="s">
        <v>189</v>
      </c>
      <c r="F269" s="223" t="s">
        <v>263</v>
      </c>
      <c r="G269" s="220"/>
      <c r="H269" s="224">
        <v>1.278</v>
      </c>
      <c r="I269" s="225"/>
      <c r="J269" s="220"/>
      <c r="K269" s="220"/>
      <c r="L269" s="226"/>
      <c r="M269" s="227"/>
      <c r="N269" s="228"/>
      <c r="O269" s="228"/>
      <c r="P269" s="228"/>
      <c r="Q269" s="228"/>
      <c r="R269" s="228"/>
      <c r="S269" s="228"/>
      <c r="T269" s="229"/>
      <c r="AT269" s="230" t="s">
        <v>260</v>
      </c>
      <c r="AU269" s="230" t="s">
        <v>94</v>
      </c>
      <c r="AV269" s="12" t="s">
        <v>251</v>
      </c>
      <c r="AW269" s="12" t="s">
        <v>35</v>
      </c>
      <c r="AX269" s="12" t="s">
        <v>79</v>
      </c>
      <c r="AY269" s="230" t="s">
        <v>250</v>
      </c>
    </row>
    <row r="270" spans="2:65" s="1" customFormat="1" ht="22.5" customHeight="1">
      <c r="B270" s="41"/>
      <c r="C270" s="234" t="s">
        <v>608</v>
      </c>
      <c r="D270" s="234" t="s">
        <v>304</v>
      </c>
      <c r="E270" s="235" t="s">
        <v>609</v>
      </c>
      <c r="F270" s="236" t="s">
        <v>610</v>
      </c>
      <c r="G270" s="237" t="s">
        <v>271</v>
      </c>
      <c r="H270" s="238">
        <v>1.47</v>
      </c>
      <c r="I270" s="239"/>
      <c r="J270" s="240">
        <f>ROUND(I270*H270,2)</f>
        <v>0</v>
      </c>
      <c r="K270" s="236" t="s">
        <v>257</v>
      </c>
      <c r="L270" s="241"/>
      <c r="M270" s="242" t="s">
        <v>21</v>
      </c>
      <c r="N270" s="243" t="s">
        <v>43</v>
      </c>
      <c r="O270" s="42"/>
      <c r="P270" s="204">
        <f>O270*H270</f>
        <v>0</v>
      </c>
      <c r="Q270" s="204">
        <v>4.4999999999999997E-3</v>
      </c>
      <c r="R270" s="204">
        <f>Q270*H270</f>
        <v>6.6149999999999994E-3</v>
      </c>
      <c r="S270" s="204">
        <v>0</v>
      </c>
      <c r="T270" s="205">
        <f>S270*H270</f>
        <v>0</v>
      </c>
      <c r="AR270" s="24" t="s">
        <v>408</v>
      </c>
      <c r="AT270" s="24" t="s">
        <v>304</v>
      </c>
      <c r="AU270" s="24" t="s">
        <v>94</v>
      </c>
      <c r="AY270" s="24" t="s">
        <v>250</v>
      </c>
      <c r="BE270" s="206">
        <f>IF(N270="základní",J270,0)</f>
        <v>0</v>
      </c>
      <c r="BF270" s="206">
        <f>IF(N270="snížená",J270,0)</f>
        <v>0</v>
      </c>
      <c r="BG270" s="206">
        <f>IF(N270="zákl. přenesená",J270,0)</f>
        <v>0</v>
      </c>
      <c r="BH270" s="206">
        <f>IF(N270="sníž. přenesená",J270,0)</f>
        <v>0</v>
      </c>
      <c r="BI270" s="206">
        <f>IF(N270="nulová",J270,0)</f>
        <v>0</v>
      </c>
      <c r="BJ270" s="24" t="s">
        <v>94</v>
      </c>
      <c r="BK270" s="206">
        <f>ROUND(I270*H270,2)</f>
        <v>0</v>
      </c>
      <c r="BL270" s="24" t="s">
        <v>330</v>
      </c>
      <c r="BM270" s="24" t="s">
        <v>2569</v>
      </c>
    </row>
    <row r="271" spans="2:65" s="11" customFormat="1">
      <c r="B271" s="207"/>
      <c r="C271" s="208"/>
      <c r="D271" s="221" t="s">
        <v>260</v>
      </c>
      <c r="E271" s="231" t="s">
        <v>21</v>
      </c>
      <c r="F271" s="232" t="s">
        <v>612</v>
      </c>
      <c r="G271" s="208"/>
      <c r="H271" s="233">
        <v>1.47</v>
      </c>
      <c r="I271" s="213"/>
      <c r="J271" s="208"/>
      <c r="K271" s="208"/>
      <c r="L271" s="214"/>
      <c r="M271" s="215"/>
      <c r="N271" s="216"/>
      <c r="O271" s="216"/>
      <c r="P271" s="216"/>
      <c r="Q271" s="216"/>
      <c r="R271" s="216"/>
      <c r="S271" s="216"/>
      <c r="T271" s="217"/>
      <c r="AT271" s="218" t="s">
        <v>260</v>
      </c>
      <c r="AU271" s="218" t="s">
        <v>94</v>
      </c>
      <c r="AV271" s="11" t="s">
        <v>94</v>
      </c>
      <c r="AW271" s="11" t="s">
        <v>35</v>
      </c>
      <c r="AX271" s="11" t="s">
        <v>79</v>
      </c>
      <c r="AY271" s="218" t="s">
        <v>250</v>
      </c>
    </row>
    <row r="272" spans="2:65" s="1" customFormat="1" ht="22.5" customHeight="1">
      <c r="B272" s="41"/>
      <c r="C272" s="195" t="s">
        <v>613</v>
      </c>
      <c r="D272" s="195" t="s">
        <v>253</v>
      </c>
      <c r="E272" s="196" t="s">
        <v>614</v>
      </c>
      <c r="F272" s="197" t="s">
        <v>615</v>
      </c>
      <c r="G272" s="198" t="s">
        <v>271</v>
      </c>
      <c r="H272" s="199">
        <v>20.245000000000001</v>
      </c>
      <c r="I272" s="200"/>
      <c r="J272" s="201">
        <f>ROUND(I272*H272,2)</f>
        <v>0</v>
      </c>
      <c r="K272" s="197" t="s">
        <v>257</v>
      </c>
      <c r="L272" s="61"/>
      <c r="M272" s="202" t="s">
        <v>21</v>
      </c>
      <c r="N272" s="203" t="s">
        <v>43</v>
      </c>
      <c r="O272" s="42"/>
      <c r="P272" s="204">
        <f>O272*H272</f>
        <v>0</v>
      </c>
      <c r="Q272" s="204">
        <v>4.0000000000000001E-3</v>
      </c>
      <c r="R272" s="204">
        <f>Q272*H272</f>
        <v>8.098000000000001E-2</v>
      </c>
      <c r="S272" s="204">
        <v>0</v>
      </c>
      <c r="T272" s="205">
        <f>S272*H272</f>
        <v>0</v>
      </c>
      <c r="AR272" s="24" t="s">
        <v>330</v>
      </c>
      <c r="AT272" s="24" t="s">
        <v>253</v>
      </c>
      <c r="AU272" s="24" t="s">
        <v>94</v>
      </c>
      <c r="AY272" s="24" t="s">
        <v>250</v>
      </c>
      <c r="BE272" s="206">
        <f>IF(N272="základní",J272,0)</f>
        <v>0</v>
      </c>
      <c r="BF272" s="206">
        <f>IF(N272="snížená",J272,0)</f>
        <v>0</v>
      </c>
      <c r="BG272" s="206">
        <f>IF(N272="zákl. přenesená",J272,0)</f>
        <v>0</v>
      </c>
      <c r="BH272" s="206">
        <f>IF(N272="sníž. přenesená",J272,0)</f>
        <v>0</v>
      </c>
      <c r="BI272" s="206">
        <f>IF(N272="nulová",J272,0)</f>
        <v>0</v>
      </c>
      <c r="BJ272" s="24" t="s">
        <v>94</v>
      </c>
      <c r="BK272" s="206">
        <f>ROUND(I272*H272,2)</f>
        <v>0</v>
      </c>
      <c r="BL272" s="24" t="s">
        <v>330</v>
      </c>
      <c r="BM272" s="24" t="s">
        <v>2570</v>
      </c>
    </row>
    <row r="273" spans="2:65" s="11" customFormat="1">
      <c r="B273" s="207"/>
      <c r="C273" s="208"/>
      <c r="D273" s="209" t="s">
        <v>260</v>
      </c>
      <c r="E273" s="210" t="s">
        <v>21</v>
      </c>
      <c r="F273" s="211" t="s">
        <v>617</v>
      </c>
      <c r="G273" s="208"/>
      <c r="H273" s="212">
        <v>16.135999999999999</v>
      </c>
      <c r="I273" s="213"/>
      <c r="J273" s="208"/>
      <c r="K273" s="208"/>
      <c r="L273" s="214"/>
      <c r="M273" s="215"/>
      <c r="N273" s="216"/>
      <c r="O273" s="216"/>
      <c r="P273" s="216"/>
      <c r="Q273" s="216"/>
      <c r="R273" s="216"/>
      <c r="S273" s="216"/>
      <c r="T273" s="217"/>
      <c r="AT273" s="218" t="s">
        <v>260</v>
      </c>
      <c r="AU273" s="218" t="s">
        <v>94</v>
      </c>
      <c r="AV273" s="11" t="s">
        <v>94</v>
      </c>
      <c r="AW273" s="11" t="s">
        <v>35</v>
      </c>
      <c r="AX273" s="11" t="s">
        <v>71</v>
      </c>
      <c r="AY273" s="218" t="s">
        <v>250</v>
      </c>
    </row>
    <row r="274" spans="2:65" s="13" customFormat="1">
      <c r="B274" s="244"/>
      <c r="C274" s="245"/>
      <c r="D274" s="209" t="s">
        <v>260</v>
      </c>
      <c r="E274" s="246" t="s">
        <v>21</v>
      </c>
      <c r="F274" s="247" t="s">
        <v>618</v>
      </c>
      <c r="G274" s="245"/>
      <c r="H274" s="248" t="s">
        <v>21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AT274" s="254" t="s">
        <v>260</v>
      </c>
      <c r="AU274" s="254" t="s">
        <v>94</v>
      </c>
      <c r="AV274" s="13" t="s">
        <v>79</v>
      </c>
      <c r="AW274" s="13" t="s">
        <v>35</v>
      </c>
      <c r="AX274" s="13" t="s">
        <v>71</v>
      </c>
      <c r="AY274" s="254" t="s">
        <v>250</v>
      </c>
    </row>
    <row r="275" spans="2:65" s="11" customFormat="1">
      <c r="B275" s="207"/>
      <c r="C275" s="208"/>
      <c r="D275" s="209" t="s">
        <v>260</v>
      </c>
      <c r="E275" s="210" t="s">
        <v>21</v>
      </c>
      <c r="F275" s="211" t="s">
        <v>2571</v>
      </c>
      <c r="G275" s="208"/>
      <c r="H275" s="212">
        <v>1.536</v>
      </c>
      <c r="I275" s="213"/>
      <c r="J275" s="208"/>
      <c r="K275" s="208"/>
      <c r="L275" s="214"/>
      <c r="M275" s="215"/>
      <c r="N275" s="216"/>
      <c r="O275" s="216"/>
      <c r="P275" s="216"/>
      <c r="Q275" s="216"/>
      <c r="R275" s="216"/>
      <c r="S275" s="216"/>
      <c r="T275" s="217"/>
      <c r="AT275" s="218" t="s">
        <v>260</v>
      </c>
      <c r="AU275" s="218" t="s">
        <v>94</v>
      </c>
      <c r="AV275" s="11" t="s">
        <v>94</v>
      </c>
      <c r="AW275" s="11" t="s">
        <v>35</v>
      </c>
      <c r="AX275" s="11" t="s">
        <v>71</v>
      </c>
      <c r="AY275" s="218" t="s">
        <v>250</v>
      </c>
    </row>
    <row r="276" spans="2:65" s="11" customFormat="1">
      <c r="B276" s="207"/>
      <c r="C276" s="208"/>
      <c r="D276" s="209" t="s">
        <v>260</v>
      </c>
      <c r="E276" s="210" t="s">
        <v>21</v>
      </c>
      <c r="F276" s="211" t="s">
        <v>2572</v>
      </c>
      <c r="G276" s="208"/>
      <c r="H276" s="212">
        <v>1.407</v>
      </c>
      <c r="I276" s="213"/>
      <c r="J276" s="208"/>
      <c r="K276" s="208"/>
      <c r="L276" s="214"/>
      <c r="M276" s="215"/>
      <c r="N276" s="216"/>
      <c r="O276" s="216"/>
      <c r="P276" s="216"/>
      <c r="Q276" s="216"/>
      <c r="R276" s="216"/>
      <c r="S276" s="216"/>
      <c r="T276" s="217"/>
      <c r="AT276" s="218" t="s">
        <v>260</v>
      </c>
      <c r="AU276" s="218" t="s">
        <v>94</v>
      </c>
      <c r="AV276" s="11" t="s">
        <v>94</v>
      </c>
      <c r="AW276" s="11" t="s">
        <v>35</v>
      </c>
      <c r="AX276" s="11" t="s">
        <v>71</v>
      </c>
      <c r="AY276" s="218" t="s">
        <v>250</v>
      </c>
    </row>
    <row r="277" spans="2:65" s="11" customFormat="1">
      <c r="B277" s="207"/>
      <c r="C277" s="208"/>
      <c r="D277" s="209" t="s">
        <v>260</v>
      </c>
      <c r="E277" s="210" t="s">
        <v>21</v>
      </c>
      <c r="F277" s="211" t="s">
        <v>2573</v>
      </c>
      <c r="G277" s="208"/>
      <c r="H277" s="212">
        <v>1.1659999999999999</v>
      </c>
      <c r="I277" s="213"/>
      <c r="J277" s="208"/>
      <c r="K277" s="208"/>
      <c r="L277" s="214"/>
      <c r="M277" s="215"/>
      <c r="N277" s="216"/>
      <c r="O277" s="216"/>
      <c r="P277" s="216"/>
      <c r="Q277" s="216"/>
      <c r="R277" s="216"/>
      <c r="S277" s="216"/>
      <c r="T277" s="217"/>
      <c r="AT277" s="218" t="s">
        <v>260</v>
      </c>
      <c r="AU277" s="218" t="s">
        <v>94</v>
      </c>
      <c r="AV277" s="11" t="s">
        <v>94</v>
      </c>
      <c r="AW277" s="11" t="s">
        <v>35</v>
      </c>
      <c r="AX277" s="11" t="s">
        <v>71</v>
      </c>
      <c r="AY277" s="218" t="s">
        <v>250</v>
      </c>
    </row>
    <row r="278" spans="2:65" s="12" customFormat="1">
      <c r="B278" s="219"/>
      <c r="C278" s="220"/>
      <c r="D278" s="221" t="s">
        <v>260</v>
      </c>
      <c r="E278" s="222" t="s">
        <v>21</v>
      </c>
      <c r="F278" s="223" t="s">
        <v>263</v>
      </c>
      <c r="G278" s="220"/>
      <c r="H278" s="224">
        <v>20.245000000000001</v>
      </c>
      <c r="I278" s="225"/>
      <c r="J278" s="220"/>
      <c r="K278" s="220"/>
      <c r="L278" s="226"/>
      <c r="M278" s="227"/>
      <c r="N278" s="228"/>
      <c r="O278" s="228"/>
      <c r="P278" s="228"/>
      <c r="Q278" s="228"/>
      <c r="R278" s="228"/>
      <c r="S278" s="228"/>
      <c r="T278" s="229"/>
      <c r="AT278" s="230" t="s">
        <v>260</v>
      </c>
      <c r="AU278" s="230" t="s">
        <v>94</v>
      </c>
      <c r="AV278" s="12" t="s">
        <v>251</v>
      </c>
      <c r="AW278" s="12" t="s">
        <v>35</v>
      </c>
      <c r="AX278" s="12" t="s">
        <v>79</v>
      </c>
      <c r="AY278" s="230" t="s">
        <v>250</v>
      </c>
    </row>
    <row r="279" spans="2:65" s="1" customFormat="1" ht="22.5" customHeight="1">
      <c r="B279" s="41"/>
      <c r="C279" s="195" t="s">
        <v>625</v>
      </c>
      <c r="D279" s="195" t="s">
        <v>253</v>
      </c>
      <c r="E279" s="196" t="s">
        <v>626</v>
      </c>
      <c r="F279" s="197" t="s">
        <v>627</v>
      </c>
      <c r="G279" s="198" t="s">
        <v>271</v>
      </c>
      <c r="H279" s="199">
        <v>45.116</v>
      </c>
      <c r="I279" s="200"/>
      <c r="J279" s="201">
        <f>ROUND(I279*H279,2)</f>
        <v>0</v>
      </c>
      <c r="K279" s="197" t="s">
        <v>257</v>
      </c>
      <c r="L279" s="61"/>
      <c r="M279" s="202" t="s">
        <v>21</v>
      </c>
      <c r="N279" s="203" t="s">
        <v>43</v>
      </c>
      <c r="O279" s="42"/>
      <c r="P279" s="204">
        <f>O279*H279</f>
        <v>0</v>
      </c>
      <c r="Q279" s="204">
        <v>4.0000000000000001E-3</v>
      </c>
      <c r="R279" s="204">
        <f>Q279*H279</f>
        <v>0.18046400000000001</v>
      </c>
      <c r="S279" s="204">
        <v>0</v>
      </c>
      <c r="T279" s="205">
        <f>S279*H279</f>
        <v>0</v>
      </c>
      <c r="AR279" s="24" t="s">
        <v>330</v>
      </c>
      <c r="AT279" s="24" t="s">
        <v>253</v>
      </c>
      <c r="AU279" s="24" t="s">
        <v>94</v>
      </c>
      <c r="AY279" s="24" t="s">
        <v>250</v>
      </c>
      <c r="BE279" s="206">
        <f>IF(N279="základní",J279,0)</f>
        <v>0</v>
      </c>
      <c r="BF279" s="206">
        <f>IF(N279="snížená",J279,0)</f>
        <v>0</v>
      </c>
      <c r="BG279" s="206">
        <f>IF(N279="zákl. přenesená",J279,0)</f>
        <v>0</v>
      </c>
      <c r="BH279" s="206">
        <f>IF(N279="sníž. přenesená",J279,0)</f>
        <v>0</v>
      </c>
      <c r="BI279" s="206">
        <f>IF(N279="nulová",J279,0)</f>
        <v>0</v>
      </c>
      <c r="BJ279" s="24" t="s">
        <v>94</v>
      </c>
      <c r="BK279" s="206">
        <f>ROUND(I279*H279,2)</f>
        <v>0</v>
      </c>
      <c r="BL279" s="24" t="s">
        <v>330</v>
      </c>
      <c r="BM279" s="24" t="s">
        <v>2574</v>
      </c>
    </row>
    <row r="280" spans="2:65" s="11" customFormat="1">
      <c r="B280" s="207"/>
      <c r="C280" s="208"/>
      <c r="D280" s="221" t="s">
        <v>260</v>
      </c>
      <c r="E280" s="231" t="s">
        <v>21</v>
      </c>
      <c r="F280" s="232" t="s">
        <v>130</v>
      </c>
      <c r="G280" s="208"/>
      <c r="H280" s="233">
        <v>45.116</v>
      </c>
      <c r="I280" s="213"/>
      <c r="J280" s="208"/>
      <c r="K280" s="208"/>
      <c r="L280" s="214"/>
      <c r="M280" s="215"/>
      <c r="N280" s="216"/>
      <c r="O280" s="216"/>
      <c r="P280" s="216"/>
      <c r="Q280" s="216"/>
      <c r="R280" s="216"/>
      <c r="S280" s="216"/>
      <c r="T280" s="217"/>
      <c r="AT280" s="218" t="s">
        <v>260</v>
      </c>
      <c r="AU280" s="218" t="s">
        <v>94</v>
      </c>
      <c r="AV280" s="11" t="s">
        <v>94</v>
      </c>
      <c r="AW280" s="11" t="s">
        <v>35</v>
      </c>
      <c r="AX280" s="11" t="s">
        <v>79</v>
      </c>
      <c r="AY280" s="218" t="s">
        <v>250</v>
      </c>
    </row>
    <row r="281" spans="2:65" s="1" customFormat="1" ht="22.5" customHeight="1">
      <c r="B281" s="41"/>
      <c r="C281" s="195" t="s">
        <v>629</v>
      </c>
      <c r="D281" s="195" t="s">
        <v>253</v>
      </c>
      <c r="E281" s="196" t="s">
        <v>630</v>
      </c>
      <c r="F281" s="197" t="s">
        <v>631</v>
      </c>
      <c r="G281" s="198" t="s">
        <v>356</v>
      </c>
      <c r="H281" s="199">
        <v>27.39</v>
      </c>
      <c r="I281" s="200"/>
      <c r="J281" s="201">
        <f>ROUND(I281*H281,2)</f>
        <v>0</v>
      </c>
      <c r="K281" s="197" t="s">
        <v>411</v>
      </c>
      <c r="L281" s="61"/>
      <c r="M281" s="202" t="s">
        <v>21</v>
      </c>
      <c r="N281" s="203" t="s">
        <v>43</v>
      </c>
      <c r="O281" s="42"/>
      <c r="P281" s="204">
        <f>O281*H281</f>
        <v>0</v>
      </c>
      <c r="Q281" s="204">
        <v>1E-3</v>
      </c>
      <c r="R281" s="204">
        <f>Q281*H281</f>
        <v>2.7390000000000001E-2</v>
      </c>
      <c r="S281" s="204">
        <v>0</v>
      </c>
      <c r="T281" s="205">
        <f>S281*H281</f>
        <v>0</v>
      </c>
      <c r="AR281" s="24" t="s">
        <v>330</v>
      </c>
      <c r="AT281" s="24" t="s">
        <v>253</v>
      </c>
      <c r="AU281" s="24" t="s">
        <v>94</v>
      </c>
      <c r="AY281" s="24" t="s">
        <v>250</v>
      </c>
      <c r="BE281" s="206">
        <f>IF(N281="základní",J281,0)</f>
        <v>0</v>
      </c>
      <c r="BF281" s="206">
        <f>IF(N281="snížená",J281,0)</f>
        <v>0</v>
      </c>
      <c r="BG281" s="206">
        <f>IF(N281="zákl. přenesená",J281,0)</f>
        <v>0</v>
      </c>
      <c r="BH281" s="206">
        <f>IF(N281="sníž. přenesená",J281,0)</f>
        <v>0</v>
      </c>
      <c r="BI281" s="206">
        <f>IF(N281="nulová",J281,0)</f>
        <v>0</v>
      </c>
      <c r="BJ281" s="24" t="s">
        <v>94</v>
      </c>
      <c r="BK281" s="206">
        <f>ROUND(I281*H281,2)</f>
        <v>0</v>
      </c>
      <c r="BL281" s="24" t="s">
        <v>330</v>
      </c>
      <c r="BM281" s="24" t="s">
        <v>2575</v>
      </c>
    </row>
    <row r="282" spans="2:65" s="11" customFormat="1">
      <c r="B282" s="207"/>
      <c r="C282" s="208"/>
      <c r="D282" s="209" t="s">
        <v>260</v>
      </c>
      <c r="E282" s="210" t="s">
        <v>21</v>
      </c>
      <c r="F282" s="211" t="s">
        <v>2576</v>
      </c>
      <c r="G282" s="208"/>
      <c r="H282" s="212">
        <v>10.24</v>
      </c>
      <c r="I282" s="213"/>
      <c r="J282" s="208"/>
      <c r="K282" s="208"/>
      <c r="L282" s="214"/>
      <c r="M282" s="215"/>
      <c r="N282" s="216"/>
      <c r="O282" s="216"/>
      <c r="P282" s="216"/>
      <c r="Q282" s="216"/>
      <c r="R282" s="216"/>
      <c r="S282" s="216"/>
      <c r="T282" s="217"/>
      <c r="AT282" s="218" t="s">
        <v>260</v>
      </c>
      <c r="AU282" s="218" t="s">
        <v>94</v>
      </c>
      <c r="AV282" s="11" t="s">
        <v>94</v>
      </c>
      <c r="AW282" s="11" t="s">
        <v>35</v>
      </c>
      <c r="AX282" s="11" t="s">
        <v>71</v>
      </c>
      <c r="AY282" s="218" t="s">
        <v>250</v>
      </c>
    </row>
    <row r="283" spans="2:65" s="11" customFormat="1">
      <c r="B283" s="207"/>
      <c r="C283" s="208"/>
      <c r="D283" s="209" t="s">
        <v>260</v>
      </c>
      <c r="E283" s="210" t="s">
        <v>21</v>
      </c>
      <c r="F283" s="211" t="s">
        <v>2577</v>
      </c>
      <c r="G283" s="208"/>
      <c r="H283" s="212">
        <v>9.3800000000000008</v>
      </c>
      <c r="I283" s="213"/>
      <c r="J283" s="208"/>
      <c r="K283" s="208"/>
      <c r="L283" s="214"/>
      <c r="M283" s="215"/>
      <c r="N283" s="216"/>
      <c r="O283" s="216"/>
      <c r="P283" s="216"/>
      <c r="Q283" s="216"/>
      <c r="R283" s="216"/>
      <c r="S283" s="216"/>
      <c r="T283" s="217"/>
      <c r="AT283" s="218" t="s">
        <v>260</v>
      </c>
      <c r="AU283" s="218" t="s">
        <v>94</v>
      </c>
      <c r="AV283" s="11" t="s">
        <v>94</v>
      </c>
      <c r="AW283" s="11" t="s">
        <v>35</v>
      </c>
      <c r="AX283" s="11" t="s">
        <v>71</v>
      </c>
      <c r="AY283" s="218" t="s">
        <v>250</v>
      </c>
    </row>
    <row r="284" spans="2:65" s="11" customFormat="1">
      <c r="B284" s="207"/>
      <c r="C284" s="208"/>
      <c r="D284" s="209" t="s">
        <v>260</v>
      </c>
      <c r="E284" s="210" t="s">
        <v>21</v>
      </c>
      <c r="F284" s="211" t="s">
        <v>2578</v>
      </c>
      <c r="G284" s="208"/>
      <c r="H284" s="212">
        <v>7.77</v>
      </c>
      <c r="I284" s="213"/>
      <c r="J284" s="208"/>
      <c r="K284" s="208"/>
      <c r="L284" s="214"/>
      <c r="M284" s="215"/>
      <c r="N284" s="216"/>
      <c r="O284" s="216"/>
      <c r="P284" s="216"/>
      <c r="Q284" s="216"/>
      <c r="R284" s="216"/>
      <c r="S284" s="216"/>
      <c r="T284" s="217"/>
      <c r="AT284" s="218" t="s">
        <v>260</v>
      </c>
      <c r="AU284" s="218" t="s">
        <v>94</v>
      </c>
      <c r="AV284" s="11" t="s">
        <v>94</v>
      </c>
      <c r="AW284" s="11" t="s">
        <v>35</v>
      </c>
      <c r="AX284" s="11" t="s">
        <v>71</v>
      </c>
      <c r="AY284" s="218" t="s">
        <v>250</v>
      </c>
    </row>
    <row r="285" spans="2:65" s="12" customFormat="1">
      <c r="B285" s="219"/>
      <c r="C285" s="220"/>
      <c r="D285" s="221" t="s">
        <v>260</v>
      </c>
      <c r="E285" s="222" t="s">
        <v>120</v>
      </c>
      <c r="F285" s="223" t="s">
        <v>263</v>
      </c>
      <c r="G285" s="220"/>
      <c r="H285" s="224">
        <v>27.39</v>
      </c>
      <c r="I285" s="225"/>
      <c r="J285" s="220"/>
      <c r="K285" s="220"/>
      <c r="L285" s="226"/>
      <c r="M285" s="227"/>
      <c r="N285" s="228"/>
      <c r="O285" s="228"/>
      <c r="P285" s="228"/>
      <c r="Q285" s="228"/>
      <c r="R285" s="228"/>
      <c r="S285" s="228"/>
      <c r="T285" s="229"/>
      <c r="AT285" s="230" t="s">
        <v>260</v>
      </c>
      <c r="AU285" s="230" t="s">
        <v>94</v>
      </c>
      <c r="AV285" s="12" t="s">
        <v>251</v>
      </c>
      <c r="AW285" s="12" t="s">
        <v>35</v>
      </c>
      <c r="AX285" s="12" t="s">
        <v>79</v>
      </c>
      <c r="AY285" s="230" t="s">
        <v>250</v>
      </c>
    </row>
    <row r="286" spans="2:65" s="1" customFormat="1" ht="22.5" customHeight="1">
      <c r="B286" s="41"/>
      <c r="C286" s="234" t="s">
        <v>639</v>
      </c>
      <c r="D286" s="234" t="s">
        <v>304</v>
      </c>
      <c r="E286" s="235" t="s">
        <v>640</v>
      </c>
      <c r="F286" s="236" t="s">
        <v>641</v>
      </c>
      <c r="G286" s="237" t="s">
        <v>356</v>
      </c>
      <c r="H286" s="238">
        <v>31.498999999999999</v>
      </c>
      <c r="I286" s="239"/>
      <c r="J286" s="240">
        <f>ROUND(I286*H286,2)</f>
        <v>0</v>
      </c>
      <c r="K286" s="236" t="s">
        <v>411</v>
      </c>
      <c r="L286" s="241"/>
      <c r="M286" s="242" t="s">
        <v>21</v>
      </c>
      <c r="N286" s="243" t="s">
        <v>43</v>
      </c>
      <c r="O286" s="42"/>
      <c r="P286" s="204">
        <f>O286*H286</f>
        <v>0</v>
      </c>
      <c r="Q286" s="204">
        <v>2.9999999999999997E-4</v>
      </c>
      <c r="R286" s="204">
        <f>Q286*H286</f>
        <v>9.4496999999999984E-3</v>
      </c>
      <c r="S286" s="204">
        <v>0</v>
      </c>
      <c r="T286" s="205">
        <f>S286*H286</f>
        <v>0</v>
      </c>
      <c r="AR286" s="24" t="s">
        <v>408</v>
      </c>
      <c r="AT286" s="24" t="s">
        <v>304</v>
      </c>
      <c r="AU286" s="24" t="s">
        <v>94</v>
      </c>
      <c r="AY286" s="24" t="s">
        <v>250</v>
      </c>
      <c r="BE286" s="206">
        <f>IF(N286="základní",J286,0)</f>
        <v>0</v>
      </c>
      <c r="BF286" s="206">
        <f>IF(N286="snížená",J286,0)</f>
        <v>0</v>
      </c>
      <c r="BG286" s="206">
        <f>IF(N286="zákl. přenesená",J286,0)</f>
        <v>0</v>
      </c>
      <c r="BH286" s="206">
        <f>IF(N286="sníž. přenesená",J286,0)</f>
        <v>0</v>
      </c>
      <c r="BI286" s="206">
        <f>IF(N286="nulová",J286,0)</f>
        <v>0</v>
      </c>
      <c r="BJ286" s="24" t="s">
        <v>94</v>
      </c>
      <c r="BK286" s="206">
        <f>ROUND(I286*H286,2)</f>
        <v>0</v>
      </c>
      <c r="BL286" s="24" t="s">
        <v>330</v>
      </c>
      <c r="BM286" s="24" t="s">
        <v>2579</v>
      </c>
    </row>
    <row r="287" spans="2:65" s="11" customFormat="1">
      <c r="B287" s="207"/>
      <c r="C287" s="208"/>
      <c r="D287" s="221" t="s">
        <v>260</v>
      </c>
      <c r="E287" s="231" t="s">
        <v>21</v>
      </c>
      <c r="F287" s="232" t="s">
        <v>643</v>
      </c>
      <c r="G287" s="208"/>
      <c r="H287" s="233">
        <v>31.498999999999999</v>
      </c>
      <c r="I287" s="213"/>
      <c r="J287" s="208"/>
      <c r="K287" s="208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260</v>
      </c>
      <c r="AU287" s="218" t="s">
        <v>94</v>
      </c>
      <c r="AV287" s="11" t="s">
        <v>94</v>
      </c>
      <c r="AW287" s="11" t="s">
        <v>35</v>
      </c>
      <c r="AX287" s="11" t="s">
        <v>79</v>
      </c>
      <c r="AY287" s="218" t="s">
        <v>250</v>
      </c>
    </row>
    <row r="288" spans="2:65" s="1" customFormat="1" ht="22.5" customHeight="1">
      <c r="B288" s="41"/>
      <c r="C288" s="195" t="s">
        <v>644</v>
      </c>
      <c r="D288" s="195" t="s">
        <v>253</v>
      </c>
      <c r="E288" s="196" t="s">
        <v>645</v>
      </c>
      <c r="F288" s="197" t="s">
        <v>646</v>
      </c>
      <c r="G288" s="198" t="s">
        <v>647</v>
      </c>
      <c r="H288" s="255"/>
      <c r="I288" s="200"/>
      <c r="J288" s="201">
        <f>ROUND(I288*H288,2)</f>
        <v>0</v>
      </c>
      <c r="K288" s="197" t="s">
        <v>257</v>
      </c>
      <c r="L288" s="61"/>
      <c r="M288" s="202" t="s">
        <v>21</v>
      </c>
      <c r="N288" s="203" t="s">
        <v>43</v>
      </c>
      <c r="O288" s="42"/>
      <c r="P288" s="204">
        <f>O288*H288</f>
        <v>0</v>
      </c>
      <c r="Q288" s="204">
        <v>0</v>
      </c>
      <c r="R288" s="204">
        <f>Q288*H288</f>
        <v>0</v>
      </c>
      <c r="S288" s="204">
        <v>0</v>
      </c>
      <c r="T288" s="205">
        <f>S288*H288</f>
        <v>0</v>
      </c>
      <c r="AR288" s="24" t="s">
        <v>330</v>
      </c>
      <c r="AT288" s="24" t="s">
        <v>253</v>
      </c>
      <c r="AU288" s="24" t="s">
        <v>94</v>
      </c>
      <c r="AY288" s="24" t="s">
        <v>250</v>
      </c>
      <c r="BE288" s="206">
        <f>IF(N288="základní",J288,0)</f>
        <v>0</v>
      </c>
      <c r="BF288" s="206">
        <f>IF(N288="snížená",J288,0)</f>
        <v>0</v>
      </c>
      <c r="BG288" s="206">
        <f>IF(N288="zákl. přenesená",J288,0)</f>
        <v>0</v>
      </c>
      <c r="BH288" s="206">
        <f>IF(N288="sníž. přenesená",J288,0)</f>
        <v>0</v>
      </c>
      <c r="BI288" s="206">
        <f>IF(N288="nulová",J288,0)</f>
        <v>0</v>
      </c>
      <c r="BJ288" s="24" t="s">
        <v>94</v>
      </c>
      <c r="BK288" s="206">
        <f>ROUND(I288*H288,2)</f>
        <v>0</v>
      </c>
      <c r="BL288" s="24" t="s">
        <v>330</v>
      </c>
      <c r="BM288" s="24" t="s">
        <v>2580</v>
      </c>
    </row>
    <row r="289" spans="2:65" s="10" customFormat="1" ht="29.85" customHeight="1">
      <c r="B289" s="178"/>
      <c r="C289" s="179"/>
      <c r="D289" s="192" t="s">
        <v>70</v>
      </c>
      <c r="E289" s="193" t="s">
        <v>649</v>
      </c>
      <c r="F289" s="193" t="s">
        <v>650</v>
      </c>
      <c r="G289" s="179"/>
      <c r="H289" s="179"/>
      <c r="I289" s="182"/>
      <c r="J289" s="194">
        <f>BK289</f>
        <v>0</v>
      </c>
      <c r="K289" s="179"/>
      <c r="L289" s="184"/>
      <c r="M289" s="185"/>
      <c r="N289" s="186"/>
      <c r="O289" s="186"/>
      <c r="P289" s="187">
        <f>SUM(P290:P359)</f>
        <v>0</v>
      </c>
      <c r="Q289" s="186"/>
      <c r="R289" s="187">
        <f>SUM(R290:R359)</f>
        <v>3.4185532299999988</v>
      </c>
      <c r="S289" s="186"/>
      <c r="T289" s="188">
        <f>SUM(T290:T359)</f>
        <v>0</v>
      </c>
      <c r="AR289" s="189" t="s">
        <v>94</v>
      </c>
      <c r="AT289" s="190" t="s">
        <v>70</v>
      </c>
      <c r="AU289" s="190" t="s">
        <v>79</v>
      </c>
      <c r="AY289" s="189" t="s">
        <v>250</v>
      </c>
      <c r="BK289" s="191">
        <f>SUM(BK290:BK359)</f>
        <v>0</v>
      </c>
    </row>
    <row r="290" spans="2:65" s="1" customFormat="1" ht="22.5" customHeight="1">
      <c r="B290" s="41"/>
      <c r="C290" s="195" t="s">
        <v>651</v>
      </c>
      <c r="D290" s="195" t="s">
        <v>253</v>
      </c>
      <c r="E290" s="196" t="s">
        <v>652</v>
      </c>
      <c r="F290" s="197" t="s">
        <v>653</v>
      </c>
      <c r="G290" s="198" t="s">
        <v>654</v>
      </c>
      <c r="H290" s="199">
        <v>1</v>
      </c>
      <c r="I290" s="200"/>
      <c r="J290" s="201">
        <f>ROUND(I290*H290,2)</f>
        <v>0</v>
      </c>
      <c r="K290" s="197" t="s">
        <v>21</v>
      </c>
      <c r="L290" s="61"/>
      <c r="M290" s="202" t="s">
        <v>21</v>
      </c>
      <c r="N290" s="203" t="s">
        <v>43</v>
      </c>
      <c r="O290" s="42"/>
      <c r="P290" s="204">
        <f>O290*H290</f>
        <v>0</v>
      </c>
      <c r="Q290" s="204">
        <v>0</v>
      </c>
      <c r="R290" s="204">
        <f>Q290*H290</f>
        <v>0</v>
      </c>
      <c r="S290" s="204">
        <v>0</v>
      </c>
      <c r="T290" s="205">
        <f>S290*H290</f>
        <v>0</v>
      </c>
      <c r="AR290" s="24" t="s">
        <v>330</v>
      </c>
      <c r="AT290" s="24" t="s">
        <v>253</v>
      </c>
      <c r="AU290" s="24" t="s">
        <v>94</v>
      </c>
      <c r="AY290" s="24" t="s">
        <v>250</v>
      </c>
      <c r="BE290" s="206">
        <f>IF(N290="základní",J290,0)</f>
        <v>0</v>
      </c>
      <c r="BF290" s="206">
        <f>IF(N290="snížená",J290,0)</f>
        <v>0</v>
      </c>
      <c r="BG290" s="206">
        <f>IF(N290="zákl. přenesená",J290,0)</f>
        <v>0</v>
      </c>
      <c r="BH290" s="206">
        <f>IF(N290="sníž. přenesená",J290,0)</f>
        <v>0</v>
      </c>
      <c r="BI290" s="206">
        <f>IF(N290="nulová",J290,0)</f>
        <v>0</v>
      </c>
      <c r="BJ290" s="24" t="s">
        <v>94</v>
      </c>
      <c r="BK290" s="206">
        <f>ROUND(I290*H290,2)</f>
        <v>0</v>
      </c>
      <c r="BL290" s="24" t="s">
        <v>330</v>
      </c>
      <c r="BM290" s="24" t="s">
        <v>2581</v>
      </c>
    </row>
    <row r="291" spans="2:65" s="1" customFormat="1" ht="22.5" customHeight="1">
      <c r="B291" s="41"/>
      <c r="C291" s="195" t="s">
        <v>656</v>
      </c>
      <c r="D291" s="195" t="s">
        <v>253</v>
      </c>
      <c r="E291" s="196" t="s">
        <v>657</v>
      </c>
      <c r="F291" s="197" t="s">
        <v>658</v>
      </c>
      <c r="G291" s="198" t="s">
        <v>271</v>
      </c>
      <c r="H291" s="199">
        <v>236.34700000000001</v>
      </c>
      <c r="I291" s="200"/>
      <c r="J291" s="201">
        <f>ROUND(I291*H291,2)</f>
        <v>0</v>
      </c>
      <c r="K291" s="197" t="s">
        <v>257</v>
      </c>
      <c r="L291" s="61"/>
      <c r="M291" s="202" t="s">
        <v>21</v>
      </c>
      <c r="N291" s="203" t="s">
        <v>43</v>
      </c>
      <c r="O291" s="42"/>
      <c r="P291" s="204">
        <f>O291*H291</f>
        <v>0</v>
      </c>
      <c r="Q291" s="204">
        <v>0</v>
      </c>
      <c r="R291" s="204">
        <f>Q291*H291</f>
        <v>0</v>
      </c>
      <c r="S291" s="204">
        <v>0</v>
      </c>
      <c r="T291" s="205">
        <f>S291*H291</f>
        <v>0</v>
      </c>
      <c r="AR291" s="24" t="s">
        <v>330</v>
      </c>
      <c r="AT291" s="24" t="s">
        <v>253</v>
      </c>
      <c r="AU291" s="24" t="s">
        <v>94</v>
      </c>
      <c r="AY291" s="24" t="s">
        <v>250</v>
      </c>
      <c r="BE291" s="206">
        <f>IF(N291="základní",J291,0)</f>
        <v>0</v>
      </c>
      <c r="BF291" s="206">
        <f>IF(N291="snížená",J291,0)</f>
        <v>0</v>
      </c>
      <c r="BG291" s="206">
        <f>IF(N291="zákl. přenesená",J291,0)</f>
        <v>0</v>
      </c>
      <c r="BH291" s="206">
        <f>IF(N291="sníž. přenesená",J291,0)</f>
        <v>0</v>
      </c>
      <c r="BI291" s="206">
        <f>IF(N291="nulová",J291,0)</f>
        <v>0</v>
      </c>
      <c r="BJ291" s="24" t="s">
        <v>94</v>
      </c>
      <c r="BK291" s="206">
        <f>ROUND(I291*H291,2)</f>
        <v>0</v>
      </c>
      <c r="BL291" s="24" t="s">
        <v>330</v>
      </c>
      <c r="BM291" s="24" t="s">
        <v>2582</v>
      </c>
    </row>
    <row r="292" spans="2:65" s="11" customFormat="1">
      <c r="B292" s="207"/>
      <c r="C292" s="208"/>
      <c r="D292" s="209" t="s">
        <v>260</v>
      </c>
      <c r="E292" s="210" t="s">
        <v>21</v>
      </c>
      <c r="F292" s="211" t="s">
        <v>2583</v>
      </c>
      <c r="G292" s="208"/>
      <c r="H292" s="212">
        <v>65.905000000000001</v>
      </c>
      <c r="I292" s="213"/>
      <c r="J292" s="208"/>
      <c r="K292" s="208"/>
      <c r="L292" s="214"/>
      <c r="M292" s="215"/>
      <c r="N292" s="216"/>
      <c r="O292" s="216"/>
      <c r="P292" s="216"/>
      <c r="Q292" s="216"/>
      <c r="R292" s="216"/>
      <c r="S292" s="216"/>
      <c r="T292" s="217"/>
      <c r="AT292" s="218" t="s">
        <v>260</v>
      </c>
      <c r="AU292" s="218" t="s">
        <v>94</v>
      </c>
      <c r="AV292" s="11" t="s">
        <v>94</v>
      </c>
      <c r="AW292" s="11" t="s">
        <v>35</v>
      </c>
      <c r="AX292" s="11" t="s">
        <v>71</v>
      </c>
      <c r="AY292" s="218" t="s">
        <v>250</v>
      </c>
    </row>
    <row r="293" spans="2:65" s="11" customFormat="1">
      <c r="B293" s="207"/>
      <c r="C293" s="208"/>
      <c r="D293" s="209" t="s">
        <v>260</v>
      </c>
      <c r="E293" s="210" t="s">
        <v>21</v>
      </c>
      <c r="F293" s="211" t="s">
        <v>2584</v>
      </c>
      <c r="G293" s="208"/>
      <c r="H293" s="212">
        <v>-1.6579999999999999</v>
      </c>
      <c r="I293" s="213"/>
      <c r="J293" s="208"/>
      <c r="K293" s="208"/>
      <c r="L293" s="214"/>
      <c r="M293" s="215"/>
      <c r="N293" s="216"/>
      <c r="O293" s="216"/>
      <c r="P293" s="216"/>
      <c r="Q293" s="216"/>
      <c r="R293" s="216"/>
      <c r="S293" s="216"/>
      <c r="T293" s="217"/>
      <c r="AT293" s="218" t="s">
        <v>260</v>
      </c>
      <c r="AU293" s="218" t="s">
        <v>94</v>
      </c>
      <c r="AV293" s="11" t="s">
        <v>94</v>
      </c>
      <c r="AW293" s="11" t="s">
        <v>35</v>
      </c>
      <c r="AX293" s="11" t="s">
        <v>71</v>
      </c>
      <c r="AY293" s="218" t="s">
        <v>250</v>
      </c>
    </row>
    <row r="294" spans="2:65" s="12" customFormat="1">
      <c r="B294" s="219"/>
      <c r="C294" s="220"/>
      <c r="D294" s="209" t="s">
        <v>260</v>
      </c>
      <c r="E294" s="256" t="s">
        <v>181</v>
      </c>
      <c r="F294" s="257" t="s">
        <v>263</v>
      </c>
      <c r="G294" s="220"/>
      <c r="H294" s="258">
        <v>64.247</v>
      </c>
      <c r="I294" s="225"/>
      <c r="J294" s="220"/>
      <c r="K294" s="220"/>
      <c r="L294" s="226"/>
      <c r="M294" s="227"/>
      <c r="N294" s="228"/>
      <c r="O294" s="228"/>
      <c r="P294" s="228"/>
      <c r="Q294" s="228"/>
      <c r="R294" s="228"/>
      <c r="S294" s="228"/>
      <c r="T294" s="229"/>
      <c r="AT294" s="230" t="s">
        <v>260</v>
      </c>
      <c r="AU294" s="230" t="s">
        <v>94</v>
      </c>
      <c r="AV294" s="12" t="s">
        <v>251</v>
      </c>
      <c r="AW294" s="12" t="s">
        <v>35</v>
      </c>
      <c r="AX294" s="12" t="s">
        <v>71</v>
      </c>
      <c r="AY294" s="230" t="s">
        <v>250</v>
      </c>
    </row>
    <row r="295" spans="2:65" s="11" customFormat="1">
      <c r="B295" s="207"/>
      <c r="C295" s="208"/>
      <c r="D295" s="209" t="s">
        <v>260</v>
      </c>
      <c r="E295" s="210" t="s">
        <v>21</v>
      </c>
      <c r="F295" s="211" t="s">
        <v>2585</v>
      </c>
      <c r="G295" s="208"/>
      <c r="H295" s="212">
        <v>172.1</v>
      </c>
      <c r="I295" s="213"/>
      <c r="J295" s="208"/>
      <c r="K295" s="208"/>
      <c r="L295" s="214"/>
      <c r="M295" s="215"/>
      <c r="N295" s="216"/>
      <c r="O295" s="216"/>
      <c r="P295" s="216"/>
      <c r="Q295" s="216"/>
      <c r="R295" s="216"/>
      <c r="S295" s="216"/>
      <c r="T295" s="217"/>
      <c r="AT295" s="218" t="s">
        <v>260</v>
      </c>
      <c r="AU295" s="218" t="s">
        <v>94</v>
      </c>
      <c r="AV295" s="11" t="s">
        <v>94</v>
      </c>
      <c r="AW295" s="11" t="s">
        <v>35</v>
      </c>
      <c r="AX295" s="11" t="s">
        <v>71</v>
      </c>
      <c r="AY295" s="218" t="s">
        <v>250</v>
      </c>
    </row>
    <row r="296" spans="2:65" s="12" customFormat="1">
      <c r="B296" s="219"/>
      <c r="C296" s="220"/>
      <c r="D296" s="209" t="s">
        <v>260</v>
      </c>
      <c r="E296" s="256" t="s">
        <v>175</v>
      </c>
      <c r="F296" s="257" t="s">
        <v>263</v>
      </c>
      <c r="G296" s="220"/>
      <c r="H296" s="258">
        <v>172.1</v>
      </c>
      <c r="I296" s="225"/>
      <c r="J296" s="220"/>
      <c r="K296" s="220"/>
      <c r="L296" s="226"/>
      <c r="M296" s="227"/>
      <c r="N296" s="228"/>
      <c r="O296" s="228"/>
      <c r="P296" s="228"/>
      <c r="Q296" s="228"/>
      <c r="R296" s="228"/>
      <c r="S296" s="228"/>
      <c r="T296" s="229"/>
      <c r="AT296" s="230" t="s">
        <v>260</v>
      </c>
      <c r="AU296" s="230" t="s">
        <v>94</v>
      </c>
      <c r="AV296" s="12" t="s">
        <v>251</v>
      </c>
      <c r="AW296" s="12" t="s">
        <v>35</v>
      </c>
      <c r="AX296" s="12" t="s">
        <v>71</v>
      </c>
      <c r="AY296" s="230" t="s">
        <v>250</v>
      </c>
    </row>
    <row r="297" spans="2:65" s="14" customFormat="1">
      <c r="B297" s="259"/>
      <c r="C297" s="260"/>
      <c r="D297" s="221" t="s">
        <v>260</v>
      </c>
      <c r="E297" s="261" t="s">
        <v>21</v>
      </c>
      <c r="F297" s="262" t="s">
        <v>663</v>
      </c>
      <c r="G297" s="260"/>
      <c r="H297" s="263">
        <v>236.34700000000001</v>
      </c>
      <c r="I297" s="264"/>
      <c r="J297" s="260"/>
      <c r="K297" s="260"/>
      <c r="L297" s="265"/>
      <c r="M297" s="266"/>
      <c r="N297" s="267"/>
      <c r="O297" s="267"/>
      <c r="P297" s="267"/>
      <c r="Q297" s="267"/>
      <c r="R297" s="267"/>
      <c r="S297" s="267"/>
      <c r="T297" s="268"/>
      <c r="AT297" s="269" t="s">
        <v>260</v>
      </c>
      <c r="AU297" s="269" t="s">
        <v>94</v>
      </c>
      <c r="AV297" s="14" t="s">
        <v>258</v>
      </c>
      <c r="AW297" s="14" t="s">
        <v>35</v>
      </c>
      <c r="AX297" s="14" t="s">
        <v>79</v>
      </c>
      <c r="AY297" s="269" t="s">
        <v>250</v>
      </c>
    </row>
    <row r="298" spans="2:65" s="1" customFormat="1" ht="22.5" customHeight="1">
      <c r="B298" s="41"/>
      <c r="C298" s="234" t="s">
        <v>664</v>
      </c>
      <c r="D298" s="234" t="s">
        <v>304</v>
      </c>
      <c r="E298" s="235" t="s">
        <v>2586</v>
      </c>
      <c r="F298" s="236" t="s">
        <v>666</v>
      </c>
      <c r="G298" s="237" t="s">
        <v>271</v>
      </c>
      <c r="H298" s="238">
        <v>65.531999999999996</v>
      </c>
      <c r="I298" s="239"/>
      <c r="J298" s="240">
        <f>ROUND(I298*H298,2)</f>
        <v>0</v>
      </c>
      <c r="K298" s="236" t="s">
        <v>257</v>
      </c>
      <c r="L298" s="241"/>
      <c r="M298" s="242" t="s">
        <v>21</v>
      </c>
      <c r="N298" s="243" t="s">
        <v>43</v>
      </c>
      <c r="O298" s="42"/>
      <c r="P298" s="204">
        <f>O298*H298</f>
        <v>0</v>
      </c>
      <c r="Q298" s="204">
        <v>8.0000000000000002E-3</v>
      </c>
      <c r="R298" s="204">
        <f>Q298*H298</f>
        <v>0.52425599999999994</v>
      </c>
      <c r="S298" s="204">
        <v>0</v>
      </c>
      <c r="T298" s="205">
        <f>S298*H298</f>
        <v>0</v>
      </c>
      <c r="AR298" s="24" t="s">
        <v>408</v>
      </c>
      <c r="AT298" s="24" t="s">
        <v>304</v>
      </c>
      <c r="AU298" s="24" t="s">
        <v>94</v>
      </c>
      <c r="AY298" s="24" t="s">
        <v>250</v>
      </c>
      <c r="BE298" s="206">
        <f>IF(N298="základní",J298,0)</f>
        <v>0</v>
      </c>
      <c r="BF298" s="206">
        <f>IF(N298="snížená",J298,0)</f>
        <v>0</v>
      </c>
      <c r="BG298" s="206">
        <f>IF(N298="zákl. přenesená",J298,0)</f>
        <v>0</v>
      </c>
      <c r="BH298" s="206">
        <f>IF(N298="sníž. přenesená",J298,0)</f>
        <v>0</v>
      </c>
      <c r="BI298" s="206">
        <f>IF(N298="nulová",J298,0)</f>
        <v>0</v>
      </c>
      <c r="BJ298" s="24" t="s">
        <v>94</v>
      </c>
      <c r="BK298" s="206">
        <f>ROUND(I298*H298,2)</f>
        <v>0</v>
      </c>
      <c r="BL298" s="24" t="s">
        <v>330</v>
      </c>
      <c r="BM298" s="24" t="s">
        <v>2587</v>
      </c>
    </row>
    <row r="299" spans="2:65" s="11" customFormat="1">
      <c r="B299" s="207"/>
      <c r="C299" s="208"/>
      <c r="D299" s="221" t="s">
        <v>260</v>
      </c>
      <c r="E299" s="231" t="s">
        <v>21</v>
      </c>
      <c r="F299" s="232" t="s">
        <v>668</v>
      </c>
      <c r="G299" s="208"/>
      <c r="H299" s="233">
        <v>65.531999999999996</v>
      </c>
      <c r="I299" s="213"/>
      <c r="J299" s="208"/>
      <c r="K299" s="208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260</v>
      </c>
      <c r="AU299" s="218" t="s">
        <v>94</v>
      </c>
      <c r="AV299" s="11" t="s">
        <v>94</v>
      </c>
      <c r="AW299" s="11" t="s">
        <v>35</v>
      </c>
      <c r="AX299" s="11" t="s">
        <v>79</v>
      </c>
      <c r="AY299" s="218" t="s">
        <v>250</v>
      </c>
    </row>
    <row r="300" spans="2:65" s="1" customFormat="1" ht="22.5" customHeight="1">
      <c r="B300" s="41"/>
      <c r="C300" s="234" t="s">
        <v>669</v>
      </c>
      <c r="D300" s="234" t="s">
        <v>304</v>
      </c>
      <c r="E300" s="235" t="s">
        <v>670</v>
      </c>
      <c r="F300" s="236" t="s">
        <v>671</v>
      </c>
      <c r="G300" s="237" t="s">
        <v>271</v>
      </c>
      <c r="H300" s="238">
        <v>175.542</v>
      </c>
      <c r="I300" s="239"/>
      <c r="J300" s="240">
        <f>ROUND(I300*H300,2)</f>
        <v>0</v>
      </c>
      <c r="K300" s="236" t="s">
        <v>21</v>
      </c>
      <c r="L300" s="241"/>
      <c r="M300" s="242" t="s">
        <v>21</v>
      </c>
      <c r="N300" s="243" t="s">
        <v>43</v>
      </c>
      <c r="O300" s="42"/>
      <c r="P300" s="204">
        <f>O300*H300</f>
        <v>0</v>
      </c>
      <c r="Q300" s="204">
        <v>8.0000000000000002E-3</v>
      </c>
      <c r="R300" s="204">
        <f>Q300*H300</f>
        <v>1.404336</v>
      </c>
      <c r="S300" s="204">
        <v>0</v>
      </c>
      <c r="T300" s="205">
        <f>S300*H300</f>
        <v>0</v>
      </c>
      <c r="AR300" s="24" t="s">
        <v>408</v>
      </c>
      <c r="AT300" s="24" t="s">
        <v>304</v>
      </c>
      <c r="AU300" s="24" t="s">
        <v>94</v>
      </c>
      <c r="AY300" s="24" t="s">
        <v>250</v>
      </c>
      <c r="BE300" s="206">
        <f>IF(N300="základní",J300,0)</f>
        <v>0</v>
      </c>
      <c r="BF300" s="206">
        <f>IF(N300="snížená",J300,0)</f>
        <v>0</v>
      </c>
      <c r="BG300" s="206">
        <f>IF(N300="zákl. přenesená",J300,0)</f>
        <v>0</v>
      </c>
      <c r="BH300" s="206">
        <f>IF(N300="sníž. přenesená",J300,0)</f>
        <v>0</v>
      </c>
      <c r="BI300" s="206">
        <f>IF(N300="nulová",J300,0)</f>
        <v>0</v>
      </c>
      <c r="BJ300" s="24" t="s">
        <v>94</v>
      </c>
      <c r="BK300" s="206">
        <f>ROUND(I300*H300,2)</f>
        <v>0</v>
      </c>
      <c r="BL300" s="24" t="s">
        <v>330</v>
      </c>
      <c r="BM300" s="24" t="s">
        <v>2588</v>
      </c>
    </row>
    <row r="301" spans="2:65" s="11" customFormat="1">
      <c r="B301" s="207"/>
      <c r="C301" s="208"/>
      <c r="D301" s="221" t="s">
        <v>260</v>
      </c>
      <c r="E301" s="231" t="s">
        <v>21</v>
      </c>
      <c r="F301" s="232" t="s">
        <v>673</v>
      </c>
      <c r="G301" s="208"/>
      <c r="H301" s="233">
        <v>175.542</v>
      </c>
      <c r="I301" s="213"/>
      <c r="J301" s="208"/>
      <c r="K301" s="208"/>
      <c r="L301" s="214"/>
      <c r="M301" s="215"/>
      <c r="N301" s="216"/>
      <c r="O301" s="216"/>
      <c r="P301" s="216"/>
      <c r="Q301" s="216"/>
      <c r="R301" s="216"/>
      <c r="S301" s="216"/>
      <c r="T301" s="217"/>
      <c r="AT301" s="218" t="s">
        <v>260</v>
      </c>
      <c r="AU301" s="218" t="s">
        <v>94</v>
      </c>
      <c r="AV301" s="11" t="s">
        <v>94</v>
      </c>
      <c r="AW301" s="11" t="s">
        <v>35</v>
      </c>
      <c r="AX301" s="11" t="s">
        <v>79</v>
      </c>
      <c r="AY301" s="218" t="s">
        <v>250</v>
      </c>
    </row>
    <row r="302" spans="2:65" s="1" customFormat="1" ht="22.5" customHeight="1">
      <c r="B302" s="41"/>
      <c r="C302" s="195" t="s">
        <v>674</v>
      </c>
      <c r="D302" s="195" t="s">
        <v>253</v>
      </c>
      <c r="E302" s="196" t="s">
        <v>675</v>
      </c>
      <c r="F302" s="197" t="s">
        <v>676</v>
      </c>
      <c r="G302" s="198" t="s">
        <v>271</v>
      </c>
      <c r="H302" s="199">
        <v>100.444</v>
      </c>
      <c r="I302" s="200"/>
      <c r="J302" s="201">
        <f>ROUND(I302*H302,2)</f>
        <v>0</v>
      </c>
      <c r="K302" s="197" t="s">
        <v>257</v>
      </c>
      <c r="L302" s="61"/>
      <c r="M302" s="202" t="s">
        <v>21</v>
      </c>
      <c r="N302" s="203" t="s">
        <v>43</v>
      </c>
      <c r="O302" s="42"/>
      <c r="P302" s="204">
        <f>O302*H302</f>
        <v>0</v>
      </c>
      <c r="Q302" s="204">
        <v>0</v>
      </c>
      <c r="R302" s="204">
        <f>Q302*H302</f>
        <v>0</v>
      </c>
      <c r="S302" s="204">
        <v>0</v>
      </c>
      <c r="T302" s="205">
        <f>S302*H302</f>
        <v>0</v>
      </c>
      <c r="AR302" s="24" t="s">
        <v>330</v>
      </c>
      <c r="AT302" s="24" t="s">
        <v>253</v>
      </c>
      <c r="AU302" s="24" t="s">
        <v>94</v>
      </c>
      <c r="AY302" s="24" t="s">
        <v>250</v>
      </c>
      <c r="BE302" s="206">
        <f>IF(N302="základní",J302,0)</f>
        <v>0</v>
      </c>
      <c r="BF302" s="206">
        <f>IF(N302="snížená",J302,0)</f>
        <v>0</v>
      </c>
      <c r="BG302" s="206">
        <f>IF(N302="zákl. přenesená",J302,0)</f>
        <v>0</v>
      </c>
      <c r="BH302" s="206">
        <f>IF(N302="sníž. přenesená",J302,0)</f>
        <v>0</v>
      </c>
      <c r="BI302" s="206">
        <f>IF(N302="nulová",J302,0)</f>
        <v>0</v>
      </c>
      <c r="BJ302" s="24" t="s">
        <v>94</v>
      </c>
      <c r="BK302" s="206">
        <f>ROUND(I302*H302,2)</f>
        <v>0</v>
      </c>
      <c r="BL302" s="24" t="s">
        <v>330</v>
      </c>
      <c r="BM302" s="24" t="s">
        <v>2589</v>
      </c>
    </row>
    <row r="303" spans="2:65" s="11" customFormat="1">
      <c r="B303" s="207"/>
      <c r="C303" s="208"/>
      <c r="D303" s="209" t="s">
        <v>260</v>
      </c>
      <c r="E303" s="210" t="s">
        <v>21</v>
      </c>
      <c r="F303" s="211" t="s">
        <v>678</v>
      </c>
      <c r="G303" s="208"/>
      <c r="H303" s="212">
        <v>99.144000000000005</v>
      </c>
      <c r="I303" s="213"/>
      <c r="J303" s="208"/>
      <c r="K303" s="208"/>
      <c r="L303" s="214"/>
      <c r="M303" s="215"/>
      <c r="N303" s="216"/>
      <c r="O303" s="216"/>
      <c r="P303" s="216"/>
      <c r="Q303" s="216"/>
      <c r="R303" s="216"/>
      <c r="S303" s="216"/>
      <c r="T303" s="217"/>
      <c r="AT303" s="218" t="s">
        <v>260</v>
      </c>
      <c r="AU303" s="218" t="s">
        <v>94</v>
      </c>
      <c r="AV303" s="11" t="s">
        <v>94</v>
      </c>
      <c r="AW303" s="11" t="s">
        <v>35</v>
      </c>
      <c r="AX303" s="11" t="s">
        <v>71</v>
      </c>
      <c r="AY303" s="218" t="s">
        <v>250</v>
      </c>
    </row>
    <row r="304" spans="2:65" s="11" customFormat="1">
      <c r="B304" s="207"/>
      <c r="C304" s="208"/>
      <c r="D304" s="209" t="s">
        <v>260</v>
      </c>
      <c r="E304" s="210" t="s">
        <v>21</v>
      </c>
      <c r="F304" s="211" t="s">
        <v>2590</v>
      </c>
      <c r="G304" s="208"/>
      <c r="H304" s="212">
        <v>1.3</v>
      </c>
      <c r="I304" s="213"/>
      <c r="J304" s="208"/>
      <c r="K304" s="208"/>
      <c r="L304" s="214"/>
      <c r="M304" s="215"/>
      <c r="N304" s="216"/>
      <c r="O304" s="216"/>
      <c r="P304" s="216"/>
      <c r="Q304" s="216"/>
      <c r="R304" s="216"/>
      <c r="S304" s="216"/>
      <c r="T304" s="217"/>
      <c r="AT304" s="218" t="s">
        <v>260</v>
      </c>
      <c r="AU304" s="218" t="s">
        <v>94</v>
      </c>
      <c r="AV304" s="11" t="s">
        <v>94</v>
      </c>
      <c r="AW304" s="11" t="s">
        <v>35</v>
      </c>
      <c r="AX304" s="11" t="s">
        <v>71</v>
      </c>
      <c r="AY304" s="218" t="s">
        <v>250</v>
      </c>
    </row>
    <row r="305" spans="2:65" s="12" customFormat="1">
      <c r="B305" s="219"/>
      <c r="C305" s="220"/>
      <c r="D305" s="221" t="s">
        <v>260</v>
      </c>
      <c r="E305" s="222" t="s">
        <v>21</v>
      </c>
      <c r="F305" s="223" t="s">
        <v>263</v>
      </c>
      <c r="G305" s="220"/>
      <c r="H305" s="224">
        <v>100.444</v>
      </c>
      <c r="I305" s="225"/>
      <c r="J305" s="220"/>
      <c r="K305" s="220"/>
      <c r="L305" s="226"/>
      <c r="M305" s="227"/>
      <c r="N305" s="228"/>
      <c r="O305" s="228"/>
      <c r="P305" s="228"/>
      <c r="Q305" s="228"/>
      <c r="R305" s="228"/>
      <c r="S305" s="228"/>
      <c r="T305" s="229"/>
      <c r="AT305" s="230" t="s">
        <v>260</v>
      </c>
      <c r="AU305" s="230" t="s">
        <v>94</v>
      </c>
      <c r="AV305" s="12" t="s">
        <v>251</v>
      </c>
      <c r="AW305" s="12" t="s">
        <v>35</v>
      </c>
      <c r="AX305" s="12" t="s">
        <v>79</v>
      </c>
      <c r="AY305" s="230" t="s">
        <v>250</v>
      </c>
    </row>
    <row r="306" spans="2:65" s="1" customFormat="1" ht="22.5" customHeight="1">
      <c r="B306" s="41"/>
      <c r="C306" s="234" t="s">
        <v>680</v>
      </c>
      <c r="D306" s="234" t="s">
        <v>304</v>
      </c>
      <c r="E306" s="235" t="s">
        <v>686</v>
      </c>
      <c r="F306" s="236" t="s">
        <v>687</v>
      </c>
      <c r="G306" s="237" t="s">
        <v>271</v>
      </c>
      <c r="H306" s="238">
        <v>90.203000000000003</v>
      </c>
      <c r="I306" s="239"/>
      <c r="J306" s="240">
        <f>ROUND(I306*H306,2)</f>
        <v>0</v>
      </c>
      <c r="K306" s="236" t="s">
        <v>257</v>
      </c>
      <c r="L306" s="241"/>
      <c r="M306" s="242" t="s">
        <v>21</v>
      </c>
      <c r="N306" s="243" t="s">
        <v>43</v>
      </c>
      <c r="O306" s="42"/>
      <c r="P306" s="204">
        <f>O306*H306</f>
        <v>0</v>
      </c>
      <c r="Q306" s="204">
        <v>4.4999999999999997E-3</v>
      </c>
      <c r="R306" s="204">
        <f>Q306*H306</f>
        <v>0.40591349999999998</v>
      </c>
      <c r="S306" s="204">
        <v>0</v>
      </c>
      <c r="T306" s="205">
        <f>S306*H306</f>
        <v>0</v>
      </c>
      <c r="AR306" s="24" t="s">
        <v>408</v>
      </c>
      <c r="AT306" s="24" t="s">
        <v>304</v>
      </c>
      <c r="AU306" s="24" t="s">
        <v>94</v>
      </c>
      <c r="AY306" s="24" t="s">
        <v>250</v>
      </c>
      <c r="BE306" s="206">
        <f>IF(N306="základní",J306,0)</f>
        <v>0</v>
      </c>
      <c r="BF306" s="206">
        <f>IF(N306="snížená",J306,0)</f>
        <v>0</v>
      </c>
      <c r="BG306" s="206">
        <f>IF(N306="zákl. přenesená",J306,0)</f>
        <v>0</v>
      </c>
      <c r="BH306" s="206">
        <f>IF(N306="sníž. přenesená",J306,0)</f>
        <v>0</v>
      </c>
      <c r="BI306" s="206">
        <f>IF(N306="nulová",J306,0)</f>
        <v>0</v>
      </c>
      <c r="BJ306" s="24" t="s">
        <v>94</v>
      </c>
      <c r="BK306" s="206">
        <f>ROUND(I306*H306,2)</f>
        <v>0</v>
      </c>
      <c r="BL306" s="24" t="s">
        <v>330</v>
      </c>
      <c r="BM306" s="24" t="s">
        <v>2591</v>
      </c>
    </row>
    <row r="307" spans="2:65" s="11" customFormat="1">
      <c r="B307" s="207"/>
      <c r="C307" s="208"/>
      <c r="D307" s="221" t="s">
        <v>260</v>
      </c>
      <c r="E307" s="231" t="s">
        <v>21</v>
      </c>
      <c r="F307" s="232" t="s">
        <v>689</v>
      </c>
      <c r="G307" s="208"/>
      <c r="H307" s="233">
        <v>90.203000000000003</v>
      </c>
      <c r="I307" s="213"/>
      <c r="J307" s="208"/>
      <c r="K307" s="208"/>
      <c r="L307" s="214"/>
      <c r="M307" s="215"/>
      <c r="N307" s="216"/>
      <c r="O307" s="216"/>
      <c r="P307" s="216"/>
      <c r="Q307" s="216"/>
      <c r="R307" s="216"/>
      <c r="S307" s="216"/>
      <c r="T307" s="217"/>
      <c r="AT307" s="218" t="s">
        <v>260</v>
      </c>
      <c r="AU307" s="218" t="s">
        <v>94</v>
      </c>
      <c r="AV307" s="11" t="s">
        <v>94</v>
      </c>
      <c r="AW307" s="11" t="s">
        <v>35</v>
      </c>
      <c r="AX307" s="11" t="s">
        <v>79</v>
      </c>
      <c r="AY307" s="218" t="s">
        <v>250</v>
      </c>
    </row>
    <row r="308" spans="2:65" s="1" customFormat="1" ht="22.5" customHeight="1">
      <c r="B308" s="41"/>
      <c r="C308" s="234" t="s">
        <v>685</v>
      </c>
      <c r="D308" s="234" t="s">
        <v>304</v>
      </c>
      <c r="E308" s="235" t="s">
        <v>691</v>
      </c>
      <c r="F308" s="236" t="s">
        <v>692</v>
      </c>
      <c r="G308" s="237" t="s">
        <v>271</v>
      </c>
      <c r="H308" s="238">
        <v>9.5879999999999992</v>
      </c>
      <c r="I308" s="239"/>
      <c r="J308" s="240">
        <f>ROUND(I308*H308,2)</f>
        <v>0</v>
      </c>
      <c r="K308" s="236" t="s">
        <v>257</v>
      </c>
      <c r="L308" s="241"/>
      <c r="M308" s="242" t="s">
        <v>21</v>
      </c>
      <c r="N308" s="243" t="s">
        <v>43</v>
      </c>
      <c r="O308" s="42"/>
      <c r="P308" s="204">
        <f>O308*H308</f>
        <v>0</v>
      </c>
      <c r="Q308" s="204">
        <v>3.0000000000000001E-3</v>
      </c>
      <c r="R308" s="204">
        <f>Q308*H308</f>
        <v>2.8763999999999998E-2</v>
      </c>
      <c r="S308" s="204">
        <v>0</v>
      </c>
      <c r="T308" s="205">
        <f>S308*H308</f>
        <v>0</v>
      </c>
      <c r="AR308" s="24" t="s">
        <v>408</v>
      </c>
      <c r="AT308" s="24" t="s">
        <v>304</v>
      </c>
      <c r="AU308" s="24" t="s">
        <v>94</v>
      </c>
      <c r="AY308" s="24" t="s">
        <v>250</v>
      </c>
      <c r="BE308" s="206">
        <f>IF(N308="základní",J308,0)</f>
        <v>0</v>
      </c>
      <c r="BF308" s="206">
        <f>IF(N308="snížená",J308,0)</f>
        <v>0</v>
      </c>
      <c r="BG308" s="206">
        <f>IF(N308="zákl. přenesená",J308,0)</f>
        <v>0</v>
      </c>
      <c r="BH308" s="206">
        <f>IF(N308="sníž. přenesená",J308,0)</f>
        <v>0</v>
      </c>
      <c r="BI308" s="206">
        <f>IF(N308="nulová",J308,0)</f>
        <v>0</v>
      </c>
      <c r="BJ308" s="24" t="s">
        <v>94</v>
      </c>
      <c r="BK308" s="206">
        <f>ROUND(I308*H308,2)</f>
        <v>0</v>
      </c>
      <c r="BL308" s="24" t="s">
        <v>330</v>
      </c>
      <c r="BM308" s="24" t="s">
        <v>2592</v>
      </c>
    </row>
    <row r="309" spans="2:65" s="11" customFormat="1">
      <c r="B309" s="207"/>
      <c r="C309" s="208"/>
      <c r="D309" s="221" t="s">
        <v>260</v>
      </c>
      <c r="E309" s="231" t="s">
        <v>21</v>
      </c>
      <c r="F309" s="232" t="s">
        <v>694</v>
      </c>
      <c r="G309" s="208"/>
      <c r="H309" s="233">
        <v>9.5879999999999992</v>
      </c>
      <c r="I309" s="213"/>
      <c r="J309" s="208"/>
      <c r="K309" s="208"/>
      <c r="L309" s="214"/>
      <c r="M309" s="215"/>
      <c r="N309" s="216"/>
      <c r="O309" s="216"/>
      <c r="P309" s="216"/>
      <c r="Q309" s="216"/>
      <c r="R309" s="216"/>
      <c r="S309" s="216"/>
      <c r="T309" s="217"/>
      <c r="AT309" s="218" t="s">
        <v>260</v>
      </c>
      <c r="AU309" s="218" t="s">
        <v>94</v>
      </c>
      <c r="AV309" s="11" t="s">
        <v>94</v>
      </c>
      <c r="AW309" s="11" t="s">
        <v>35</v>
      </c>
      <c r="AX309" s="11" t="s">
        <v>79</v>
      </c>
      <c r="AY309" s="218" t="s">
        <v>250</v>
      </c>
    </row>
    <row r="310" spans="2:65" s="1" customFormat="1" ht="22.5" customHeight="1">
      <c r="B310" s="41"/>
      <c r="C310" s="234" t="s">
        <v>690</v>
      </c>
      <c r="D310" s="234" t="s">
        <v>304</v>
      </c>
      <c r="E310" s="235" t="s">
        <v>681</v>
      </c>
      <c r="F310" s="236" t="s">
        <v>682</v>
      </c>
      <c r="G310" s="237" t="s">
        <v>256</v>
      </c>
      <c r="H310" s="238">
        <v>0.33200000000000002</v>
      </c>
      <c r="I310" s="239"/>
      <c r="J310" s="240">
        <f>ROUND(I310*H310,2)</f>
        <v>0</v>
      </c>
      <c r="K310" s="236" t="s">
        <v>257</v>
      </c>
      <c r="L310" s="241"/>
      <c r="M310" s="242" t="s">
        <v>21</v>
      </c>
      <c r="N310" s="243" t="s">
        <v>43</v>
      </c>
      <c r="O310" s="42"/>
      <c r="P310" s="204">
        <f>O310*H310</f>
        <v>0</v>
      </c>
      <c r="Q310" s="204">
        <v>0.03</v>
      </c>
      <c r="R310" s="204">
        <f>Q310*H310</f>
        <v>9.9600000000000001E-3</v>
      </c>
      <c r="S310" s="204">
        <v>0</v>
      </c>
      <c r="T310" s="205">
        <f>S310*H310</f>
        <v>0</v>
      </c>
      <c r="AR310" s="24" t="s">
        <v>408</v>
      </c>
      <c r="AT310" s="24" t="s">
        <v>304</v>
      </c>
      <c r="AU310" s="24" t="s">
        <v>94</v>
      </c>
      <c r="AY310" s="24" t="s">
        <v>250</v>
      </c>
      <c r="BE310" s="206">
        <f>IF(N310="základní",J310,0)</f>
        <v>0</v>
      </c>
      <c r="BF310" s="206">
        <f>IF(N310="snížená",J310,0)</f>
        <v>0</v>
      </c>
      <c r="BG310" s="206">
        <f>IF(N310="zákl. přenesená",J310,0)</f>
        <v>0</v>
      </c>
      <c r="BH310" s="206">
        <f>IF(N310="sníž. přenesená",J310,0)</f>
        <v>0</v>
      </c>
      <c r="BI310" s="206">
        <f>IF(N310="nulová",J310,0)</f>
        <v>0</v>
      </c>
      <c r="BJ310" s="24" t="s">
        <v>94</v>
      </c>
      <c r="BK310" s="206">
        <f>ROUND(I310*H310,2)</f>
        <v>0</v>
      </c>
      <c r="BL310" s="24" t="s">
        <v>330</v>
      </c>
      <c r="BM310" s="24" t="s">
        <v>2593</v>
      </c>
    </row>
    <row r="311" spans="2:65" s="11" customFormat="1">
      <c r="B311" s="207"/>
      <c r="C311" s="208"/>
      <c r="D311" s="221" t="s">
        <v>260</v>
      </c>
      <c r="E311" s="231" t="s">
        <v>21</v>
      </c>
      <c r="F311" s="232" t="s">
        <v>2594</v>
      </c>
      <c r="G311" s="208"/>
      <c r="H311" s="233">
        <v>0.33200000000000002</v>
      </c>
      <c r="I311" s="213"/>
      <c r="J311" s="208"/>
      <c r="K311" s="208"/>
      <c r="L311" s="214"/>
      <c r="M311" s="215"/>
      <c r="N311" s="216"/>
      <c r="O311" s="216"/>
      <c r="P311" s="216"/>
      <c r="Q311" s="216"/>
      <c r="R311" s="216"/>
      <c r="S311" s="216"/>
      <c r="T311" s="217"/>
      <c r="AT311" s="218" t="s">
        <v>260</v>
      </c>
      <c r="AU311" s="218" t="s">
        <v>94</v>
      </c>
      <c r="AV311" s="11" t="s">
        <v>94</v>
      </c>
      <c r="AW311" s="11" t="s">
        <v>35</v>
      </c>
      <c r="AX311" s="11" t="s">
        <v>79</v>
      </c>
      <c r="AY311" s="218" t="s">
        <v>250</v>
      </c>
    </row>
    <row r="312" spans="2:65" s="1" customFormat="1" ht="22.5" customHeight="1">
      <c r="B312" s="41"/>
      <c r="C312" s="234" t="s">
        <v>695</v>
      </c>
      <c r="D312" s="234" t="s">
        <v>304</v>
      </c>
      <c r="E312" s="235" t="s">
        <v>696</v>
      </c>
      <c r="F312" s="236" t="s">
        <v>697</v>
      </c>
      <c r="G312" s="237" t="s">
        <v>271</v>
      </c>
      <c r="H312" s="238">
        <v>1.3360000000000001</v>
      </c>
      <c r="I312" s="239"/>
      <c r="J312" s="240">
        <f>ROUND(I312*H312,2)</f>
        <v>0</v>
      </c>
      <c r="K312" s="236" t="s">
        <v>257</v>
      </c>
      <c r="L312" s="241"/>
      <c r="M312" s="242" t="s">
        <v>21</v>
      </c>
      <c r="N312" s="243" t="s">
        <v>43</v>
      </c>
      <c r="O312" s="42"/>
      <c r="P312" s="204">
        <f>O312*H312</f>
        <v>0</v>
      </c>
      <c r="Q312" s="204">
        <v>2.5000000000000001E-3</v>
      </c>
      <c r="R312" s="204">
        <f>Q312*H312</f>
        <v>3.3400000000000001E-3</v>
      </c>
      <c r="S312" s="204">
        <v>0</v>
      </c>
      <c r="T312" s="205">
        <f>S312*H312</f>
        <v>0</v>
      </c>
      <c r="AR312" s="24" t="s">
        <v>408</v>
      </c>
      <c r="AT312" s="24" t="s">
        <v>304</v>
      </c>
      <c r="AU312" s="24" t="s">
        <v>94</v>
      </c>
      <c r="AY312" s="24" t="s">
        <v>250</v>
      </c>
      <c r="BE312" s="206">
        <f>IF(N312="základní",J312,0)</f>
        <v>0</v>
      </c>
      <c r="BF312" s="206">
        <f>IF(N312="snížená",J312,0)</f>
        <v>0</v>
      </c>
      <c r="BG312" s="206">
        <f>IF(N312="zákl. přenesená",J312,0)</f>
        <v>0</v>
      </c>
      <c r="BH312" s="206">
        <f>IF(N312="sníž. přenesená",J312,0)</f>
        <v>0</v>
      </c>
      <c r="BI312" s="206">
        <f>IF(N312="nulová",J312,0)</f>
        <v>0</v>
      </c>
      <c r="BJ312" s="24" t="s">
        <v>94</v>
      </c>
      <c r="BK312" s="206">
        <f>ROUND(I312*H312,2)</f>
        <v>0</v>
      </c>
      <c r="BL312" s="24" t="s">
        <v>330</v>
      </c>
      <c r="BM312" s="24" t="s">
        <v>2595</v>
      </c>
    </row>
    <row r="313" spans="2:65" s="11" customFormat="1">
      <c r="B313" s="207"/>
      <c r="C313" s="208"/>
      <c r="D313" s="221" t="s">
        <v>260</v>
      </c>
      <c r="E313" s="231" t="s">
        <v>21</v>
      </c>
      <c r="F313" s="232" t="s">
        <v>699</v>
      </c>
      <c r="G313" s="208"/>
      <c r="H313" s="233">
        <v>1.3360000000000001</v>
      </c>
      <c r="I313" s="213"/>
      <c r="J313" s="208"/>
      <c r="K313" s="208"/>
      <c r="L313" s="214"/>
      <c r="M313" s="215"/>
      <c r="N313" s="216"/>
      <c r="O313" s="216"/>
      <c r="P313" s="216"/>
      <c r="Q313" s="216"/>
      <c r="R313" s="216"/>
      <c r="S313" s="216"/>
      <c r="T313" s="217"/>
      <c r="AT313" s="218" t="s">
        <v>260</v>
      </c>
      <c r="AU313" s="218" t="s">
        <v>94</v>
      </c>
      <c r="AV313" s="11" t="s">
        <v>94</v>
      </c>
      <c r="AW313" s="11" t="s">
        <v>35</v>
      </c>
      <c r="AX313" s="11" t="s">
        <v>79</v>
      </c>
      <c r="AY313" s="218" t="s">
        <v>250</v>
      </c>
    </row>
    <row r="314" spans="2:65" s="1" customFormat="1" ht="22.5" customHeight="1">
      <c r="B314" s="41"/>
      <c r="C314" s="195" t="s">
        <v>700</v>
      </c>
      <c r="D314" s="195" t="s">
        <v>253</v>
      </c>
      <c r="E314" s="196" t="s">
        <v>701</v>
      </c>
      <c r="F314" s="197" t="s">
        <v>702</v>
      </c>
      <c r="G314" s="198" t="s">
        <v>271</v>
      </c>
      <c r="H314" s="199">
        <v>6.7359999999999998</v>
      </c>
      <c r="I314" s="200"/>
      <c r="J314" s="201">
        <f>ROUND(I314*H314,2)</f>
        <v>0</v>
      </c>
      <c r="K314" s="197" t="s">
        <v>257</v>
      </c>
      <c r="L314" s="61"/>
      <c r="M314" s="202" t="s">
        <v>21</v>
      </c>
      <c r="N314" s="203" t="s">
        <v>43</v>
      </c>
      <c r="O314" s="42"/>
      <c r="P314" s="204">
        <f>O314*H314</f>
        <v>0</v>
      </c>
      <c r="Q314" s="204">
        <v>0</v>
      </c>
      <c r="R314" s="204">
        <f>Q314*H314</f>
        <v>0</v>
      </c>
      <c r="S314" s="204">
        <v>0</v>
      </c>
      <c r="T314" s="205">
        <f>S314*H314</f>
        <v>0</v>
      </c>
      <c r="AR314" s="24" t="s">
        <v>330</v>
      </c>
      <c r="AT314" s="24" t="s">
        <v>253</v>
      </c>
      <c r="AU314" s="24" t="s">
        <v>94</v>
      </c>
      <c r="AY314" s="24" t="s">
        <v>250</v>
      </c>
      <c r="BE314" s="206">
        <f>IF(N314="základní",J314,0)</f>
        <v>0</v>
      </c>
      <c r="BF314" s="206">
        <f>IF(N314="snížená",J314,0)</f>
        <v>0</v>
      </c>
      <c r="BG314" s="206">
        <f>IF(N314="zákl. přenesená",J314,0)</f>
        <v>0</v>
      </c>
      <c r="BH314" s="206">
        <f>IF(N314="sníž. přenesená",J314,0)</f>
        <v>0</v>
      </c>
      <c r="BI314" s="206">
        <f>IF(N314="nulová",J314,0)</f>
        <v>0</v>
      </c>
      <c r="BJ314" s="24" t="s">
        <v>94</v>
      </c>
      <c r="BK314" s="206">
        <f>ROUND(I314*H314,2)</f>
        <v>0</v>
      </c>
      <c r="BL314" s="24" t="s">
        <v>330</v>
      </c>
      <c r="BM314" s="24" t="s">
        <v>2596</v>
      </c>
    </row>
    <row r="315" spans="2:65" s="11" customFormat="1">
      <c r="B315" s="207"/>
      <c r="C315" s="208"/>
      <c r="D315" s="221" t="s">
        <v>260</v>
      </c>
      <c r="E315" s="231" t="s">
        <v>21</v>
      </c>
      <c r="F315" s="232" t="s">
        <v>151</v>
      </c>
      <c r="G315" s="208"/>
      <c r="H315" s="233">
        <v>6.7359999999999998</v>
      </c>
      <c r="I315" s="213"/>
      <c r="J315" s="208"/>
      <c r="K315" s="208"/>
      <c r="L315" s="214"/>
      <c r="M315" s="215"/>
      <c r="N315" s="216"/>
      <c r="O315" s="216"/>
      <c r="P315" s="216"/>
      <c r="Q315" s="216"/>
      <c r="R315" s="216"/>
      <c r="S315" s="216"/>
      <c r="T315" s="217"/>
      <c r="AT315" s="218" t="s">
        <v>260</v>
      </c>
      <c r="AU315" s="218" t="s">
        <v>94</v>
      </c>
      <c r="AV315" s="11" t="s">
        <v>94</v>
      </c>
      <c r="AW315" s="11" t="s">
        <v>35</v>
      </c>
      <c r="AX315" s="11" t="s">
        <v>79</v>
      </c>
      <c r="AY315" s="218" t="s">
        <v>250</v>
      </c>
    </row>
    <row r="316" spans="2:65" s="1" customFormat="1" ht="22.5" customHeight="1">
      <c r="B316" s="41"/>
      <c r="C316" s="234" t="s">
        <v>704</v>
      </c>
      <c r="D316" s="234" t="s">
        <v>304</v>
      </c>
      <c r="E316" s="235" t="s">
        <v>705</v>
      </c>
      <c r="F316" s="236" t="s">
        <v>706</v>
      </c>
      <c r="G316" s="237" t="s">
        <v>271</v>
      </c>
      <c r="H316" s="238">
        <v>6.8710000000000004</v>
      </c>
      <c r="I316" s="239"/>
      <c r="J316" s="240">
        <f>ROUND(I316*H316,2)</f>
        <v>0</v>
      </c>
      <c r="K316" s="236" t="s">
        <v>257</v>
      </c>
      <c r="L316" s="241"/>
      <c r="M316" s="242" t="s">
        <v>21</v>
      </c>
      <c r="N316" s="243" t="s">
        <v>43</v>
      </c>
      <c r="O316" s="42"/>
      <c r="P316" s="204">
        <f>O316*H316</f>
        <v>0</v>
      </c>
      <c r="Q316" s="204">
        <v>1E-3</v>
      </c>
      <c r="R316" s="204">
        <f>Q316*H316</f>
        <v>6.8710000000000004E-3</v>
      </c>
      <c r="S316" s="204">
        <v>0</v>
      </c>
      <c r="T316" s="205">
        <f>S316*H316</f>
        <v>0</v>
      </c>
      <c r="AR316" s="24" t="s">
        <v>408</v>
      </c>
      <c r="AT316" s="24" t="s">
        <v>304</v>
      </c>
      <c r="AU316" s="24" t="s">
        <v>94</v>
      </c>
      <c r="AY316" s="24" t="s">
        <v>250</v>
      </c>
      <c r="BE316" s="206">
        <f>IF(N316="základní",J316,0)</f>
        <v>0</v>
      </c>
      <c r="BF316" s="206">
        <f>IF(N316="snížená",J316,0)</f>
        <v>0</v>
      </c>
      <c r="BG316" s="206">
        <f>IF(N316="zákl. přenesená",J316,0)</f>
        <v>0</v>
      </c>
      <c r="BH316" s="206">
        <f>IF(N316="sníž. přenesená",J316,0)</f>
        <v>0</v>
      </c>
      <c r="BI316" s="206">
        <f>IF(N316="nulová",J316,0)</f>
        <v>0</v>
      </c>
      <c r="BJ316" s="24" t="s">
        <v>94</v>
      </c>
      <c r="BK316" s="206">
        <f>ROUND(I316*H316,2)</f>
        <v>0</v>
      </c>
      <c r="BL316" s="24" t="s">
        <v>330</v>
      </c>
      <c r="BM316" s="24" t="s">
        <v>2597</v>
      </c>
    </row>
    <row r="317" spans="2:65" s="11" customFormat="1">
      <c r="B317" s="207"/>
      <c r="C317" s="208"/>
      <c r="D317" s="221" t="s">
        <v>260</v>
      </c>
      <c r="E317" s="231" t="s">
        <v>21</v>
      </c>
      <c r="F317" s="232" t="s">
        <v>708</v>
      </c>
      <c r="G317" s="208"/>
      <c r="H317" s="233">
        <v>6.8710000000000004</v>
      </c>
      <c r="I317" s="213"/>
      <c r="J317" s="208"/>
      <c r="K317" s="208"/>
      <c r="L317" s="214"/>
      <c r="M317" s="215"/>
      <c r="N317" s="216"/>
      <c r="O317" s="216"/>
      <c r="P317" s="216"/>
      <c r="Q317" s="216"/>
      <c r="R317" s="216"/>
      <c r="S317" s="216"/>
      <c r="T317" s="217"/>
      <c r="AT317" s="218" t="s">
        <v>260</v>
      </c>
      <c r="AU317" s="218" t="s">
        <v>94</v>
      </c>
      <c r="AV317" s="11" t="s">
        <v>94</v>
      </c>
      <c r="AW317" s="11" t="s">
        <v>35</v>
      </c>
      <c r="AX317" s="11" t="s">
        <v>79</v>
      </c>
      <c r="AY317" s="218" t="s">
        <v>250</v>
      </c>
    </row>
    <row r="318" spans="2:65" s="1" customFormat="1" ht="22.5" customHeight="1">
      <c r="B318" s="41"/>
      <c r="C318" s="234" t="s">
        <v>709</v>
      </c>
      <c r="D318" s="234" t="s">
        <v>304</v>
      </c>
      <c r="E318" s="235" t="s">
        <v>710</v>
      </c>
      <c r="F318" s="236" t="s">
        <v>711</v>
      </c>
      <c r="G318" s="237" t="s">
        <v>271</v>
      </c>
      <c r="H318" s="238">
        <v>6.8710000000000004</v>
      </c>
      <c r="I318" s="239"/>
      <c r="J318" s="240">
        <f>ROUND(I318*H318,2)</f>
        <v>0</v>
      </c>
      <c r="K318" s="236" t="s">
        <v>257</v>
      </c>
      <c r="L318" s="241"/>
      <c r="M318" s="242" t="s">
        <v>21</v>
      </c>
      <c r="N318" s="243" t="s">
        <v>43</v>
      </c>
      <c r="O318" s="42"/>
      <c r="P318" s="204">
        <f>O318*H318</f>
        <v>0</v>
      </c>
      <c r="Q318" s="204">
        <v>4.6000000000000001E-4</v>
      </c>
      <c r="R318" s="204">
        <f>Q318*H318</f>
        <v>3.1606600000000005E-3</v>
      </c>
      <c r="S318" s="204">
        <v>0</v>
      </c>
      <c r="T318" s="205">
        <f>S318*H318</f>
        <v>0</v>
      </c>
      <c r="AR318" s="24" t="s">
        <v>408</v>
      </c>
      <c r="AT318" s="24" t="s">
        <v>304</v>
      </c>
      <c r="AU318" s="24" t="s">
        <v>94</v>
      </c>
      <c r="AY318" s="24" t="s">
        <v>250</v>
      </c>
      <c r="BE318" s="206">
        <f>IF(N318="základní",J318,0)</f>
        <v>0</v>
      </c>
      <c r="BF318" s="206">
        <f>IF(N318="snížená",J318,0)</f>
        <v>0</v>
      </c>
      <c r="BG318" s="206">
        <f>IF(N318="zákl. přenesená",J318,0)</f>
        <v>0</v>
      </c>
      <c r="BH318" s="206">
        <f>IF(N318="sníž. přenesená",J318,0)</f>
        <v>0</v>
      </c>
      <c r="BI318" s="206">
        <f>IF(N318="nulová",J318,0)</f>
        <v>0</v>
      </c>
      <c r="BJ318" s="24" t="s">
        <v>94</v>
      </c>
      <c r="BK318" s="206">
        <f>ROUND(I318*H318,2)</f>
        <v>0</v>
      </c>
      <c r="BL318" s="24" t="s">
        <v>330</v>
      </c>
      <c r="BM318" s="24" t="s">
        <v>2598</v>
      </c>
    </row>
    <row r="319" spans="2:65" s="11" customFormat="1">
      <c r="B319" s="207"/>
      <c r="C319" s="208"/>
      <c r="D319" s="221" t="s">
        <v>260</v>
      </c>
      <c r="E319" s="231" t="s">
        <v>21</v>
      </c>
      <c r="F319" s="232" t="s">
        <v>708</v>
      </c>
      <c r="G319" s="208"/>
      <c r="H319" s="233">
        <v>6.8710000000000004</v>
      </c>
      <c r="I319" s="213"/>
      <c r="J319" s="208"/>
      <c r="K319" s="208"/>
      <c r="L319" s="214"/>
      <c r="M319" s="215"/>
      <c r="N319" s="216"/>
      <c r="O319" s="216"/>
      <c r="P319" s="216"/>
      <c r="Q319" s="216"/>
      <c r="R319" s="216"/>
      <c r="S319" s="216"/>
      <c r="T319" s="217"/>
      <c r="AT319" s="218" t="s">
        <v>260</v>
      </c>
      <c r="AU319" s="218" t="s">
        <v>94</v>
      </c>
      <c r="AV319" s="11" t="s">
        <v>94</v>
      </c>
      <c r="AW319" s="11" t="s">
        <v>35</v>
      </c>
      <c r="AX319" s="11" t="s">
        <v>79</v>
      </c>
      <c r="AY319" s="218" t="s">
        <v>250</v>
      </c>
    </row>
    <row r="320" spans="2:65" s="1" customFormat="1" ht="22.5" customHeight="1">
      <c r="B320" s="41"/>
      <c r="C320" s="195" t="s">
        <v>713</v>
      </c>
      <c r="D320" s="195" t="s">
        <v>253</v>
      </c>
      <c r="E320" s="196" t="s">
        <v>714</v>
      </c>
      <c r="F320" s="197" t="s">
        <v>715</v>
      </c>
      <c r="G320" s="198" t="s">
        <v>356</v>
      </c>
      <c r="H320" s="199">
        <v>115.93</v>
      </c>
      <c r="I320" s="200"/>
      <c r="J320" s="201">
        <f>ROUND(I320*H320,2)</f>
        <v>0</v>
      </c>
      <c r="K320" s="197" t="s">
        <v>257</v>
      </c>
      <c r="L320" s="61"/>
      <c r="M320" s="202" t="s">
        <v>21</v>
      </c>
      <c r="N320" s="203" t="s">
        <v>43</v>
      </c>
      <c r="O320" s="42"/>
      <c r="P320" s="204">
        <f>O320*H320</f>
        <v>0</v>
      </c>
      <c r="Q320" s="204">
        <v>0</v>
      </c>
      <c r="R320" s="204">
        <f>Q320*H320</f>
        <v>0</v>
      </c>
      <c r="S320" s="204">
        <v>0</v>
      </c>
      <c r="T320" s="205">
        <f>S320*H320</f>
        <v>0</v>
      </c>
      <c r="AR320" s="24" t="s">
        <v>330</v>
      </c>
      <c r="AT320" s="24" t="s">
        <v>253</v>
      </c>
      <c r="AU320" s="24" t="s">
        <v>94</v>
      </c>
      <c r="AY320" s="24" t="s">
        <v>250</v>
      </c>
      <c r="BE320" s="206">
        <f>IF(N320="základní",J320,0)</f>
        <v>0</v>
      </c>
      <c r="BF320" s="206">
        <f>IF(N320="snížená",J320,0)</f>
        <v>0</v>
      </c>
      <c r="BG320" s="206">
        <f>IF(N320="zákl. přenesená",J320,0)</f>
        <v>0</v>
      </c>
      <c r="BH320" s="206">
        <f>IF(N320="sníž. přenesená",J320,0)</f>
        <v>0</v>
      </c>
      <c r="BI320" s="206">
        <f>IF(N320="nulová",J320,0)</f>
        <v>0</v>
      </c>
      <c r="BJ320" s="24" t="s">
        <v>94</v>
      </c>
      <c r="BK320" s="206">
        <f>ROUND(I320*H320,2)</f>
        <v>0</v>
      </c>
      <c r="BL320" s="24" t="s">
        <v>330</v>
      </c>
      <c r="BM320" s="24" t="s">
        <v>2599</v>
      </c>
    </row>
    <row r="321" spans="2:65" s="11" customFormat="1">
      <c r="B321" s="207"/>
      <c r="C321" s="208"/>
      <c r="D321" s="209" t="s">
        <v>260</v>
      </c>
      <c r="E321" s="210" t="s">
        <v>21</v>
      </c>
      <c r="F321" s="211" t="s">
        <v>2600</v>
      </c>
      <c r="G321" s="208"/>
      <c r="H321" s="212">
        <v>10.24</v>
      </c>
      <c r="I321" s="213"/>
      <c r="J321" s="208"/>
      <c r="K321" s="208"/>
      <c r="L321" s="214"/>
      <c r="M321" s="215"/>
      <c r="N321" s="216"/>
      <c r="O321" s="216"/>
      <c r="P321" s="216"/>
      <c r="Q321" s="216"/>
      <c r="R321" s="216"/>
      <c r="S321" s="216"/>
      <c r="T321" s="217"/>
      <c r="AT321" s="218" t="s">
        <v>260</v>
      </c>
      <c r="AU321" s="218" t="s">
        <v>94</v>
      </c>
      <c r="AV321" s="11" t="s">
        <v>94</v>
      </c>
      <c r="AW321" s="11" t="s">
        <v>35</v>
      </c>
      <c r="AX321" s="11" t="s">
        <v>71</v>
      </c>
      <c r="AY321" s="218" t="s">
        <v>250</v>
      </c>
    </row>
    <row r="322" spans="2:65" s="11" customFormat="1">
      <c r="B322" s="207"/>
      <c r="C322" s="208"/>
      <c r="D322" s="209" t="s">
        <v>260</v>
      </c>
      <c r="E322" s="210" t="s">
        <v>21</v>
      </c>
      <c r="F322" s="211" t="s">
        <v>2601</v>
      </c>
      <c r="G322" s="208"/>
      <c r="H322" s="212">
        <v>15.95</v>
      </c>
      <c r="I322" s="213"/>
      <c r="J322" s="208"/>
      <c r="K322" s="208"/>
      <c r="L322" s="214"/>
      <c r="M322" s="215"/>
      <c r="N322" s="216"/>
      <c r="O322" s="216"/>
      <c r="P322" s="216"/>
      <c r="Q322" s="216"/>
      <c r="R322" s="216"/>
      <c r="S322" s="216"/>
      <c r="T322" s="217"/>
      <c r="AT322" s="218" t="s">
        <v>260</v>
      </c>
      <c r="AU322" s="218" t="s">
        <v>94</v>
      </c>
      <c r="AV322" s="11" t="s">
        <v>94</v>
      </c>
      <c r="AW322" s="11" t="s">
        <v>35</v>
      </c>
      <c r="AX322" s="11" t="s">
        <v>71</v>
      </c>
      <c r="AY322" s="218" t="s">
        <v>250</v>
      </c>
    </row>
    <row r="323" spans="2:65" s="11" customFormat="1">
      <c r="B323" s="207"/>
      <c r="C323" s="208"/>
      <c r="D323" s="209" t="s">
        <v>260</v>
      </c>
      <c r="E323" s="210" t="s">
        <v>21</v>
      </c>
      <c r="F323" s="211" t="s">
        <v>2602</v>
      </c>
      <c r="G323" s="208"/>
      <c r="H323" s="212">
        <v>2.4500000000000002</v>
      </c>
      <c r="I323" s="213"/>
      <c r="J323" s="208"/>
      <c r="K323" s="208"/>
      <c r="L323" s="214"/>
      <c r="M323" s="215"/>
      <c r="N323" s="216"/>
      <c r="O323" s="216"/>
      <c r="P323" s="216"/>
      <c r="Q323" s="216"/>
      <c r="R323" s="216"/>
      <c r="S323" s="216"/>
      <c r="T323" s="217"/>
      <c r="AT323" s="218" t="s">
        <v>260</v>
      </c>
      <c r="AU323" s="218" t="s">
        <v>94</v>
      </c>
      <c r="AV323" s="11" t="s">
        <v>94</v>
      </c>
      <c r="AW323" s="11" t="s">
        <v>35</v>
      </c>
      <c r="AX323" s="11" t="s">
        <v>71</v>
      </c>
      <c r="AY323" s="218" t="s">
        <v>250</v>
      </c>
    </row>
    <row r="324" spans="2:65" s="11" customFormat="1">
      <c r="B324" s="207"/>
      <c r="C324" s="208"/>
      <c r="D324" s="209" t="s">
        <v>260</v>
      </c>
      <c r="E324" s="210" t="s">
        <v>21</v>
      </c>
      <c r="F324" s="211" t="s">
        <v>2603</v>
      </c>
      <c r="G324" s="208"/>
      <c r="H324" s="212">
        <v>19.809999999999999</v>
      </c>
      <c r="I324" s="213"/>
      <c r="J324" s="208"/>
      <c r="K324" s="208"/>
      <c r="L324" s="214"/>
      <c r="M324" s="215"/>
      <c r="N324" s="216"/>
      <c r="O324" s="216"/>
      <c r="P324" s="216"/>
      <c r="Q324" s="216"/>
      <c r="R324" s="216"/>
      <c r="S324" s="216"/>
      <c r="T324" s="217"/>
      <c r="AT324" s="218" t="s">
        <v>260</v>
      </c>
      <c r="AU324" s="218" t="s">
        <v>94</v>
      </c>
      <c r="AV324" s="11" t="s">
        <v>94</v>
      </c>
      <c r="AW324" s="11" t="s">
        <v>35</v>
      </c>
      <c r="AX324" s="11" t="s">
        <v>71</v>
      </c>
      <c r="AY324" s="218" t="s">
        <v>250</v>
      </c>
    </row>
    <row r="325" spans="2:65" s="11" customFormat="1">
      <c r="B325" s="207"/>
      <c r="C325" s="208"/>
      <c r="D325" s="209" t="s">
        <v>260</v>
      </c>
      <c r="E325" s="210" t="s">
        <v>21</v>
      </c>
      <c r="F325" s="211" t="s">
        <v>2604</v>
      </c>
      <c r="G325" s="208"/>
      <c r="H325" s="212">
        <v>8.1</v>
      </c>
      <c r="I325" s="213"/>
      <c r="J325" s="208"/>
      <c r="K325" s="208"/>
      <c r="L325" s="214"/>
      <c r="M325" s="215"/>
      <c r="N325" s="216"/>
      <c r="O325" s="216"/>
      <c r="P325" s="216"/>
      <c r="Q325" s="216"/>
      <c r="R325" s="216"/>
      <c r="S325" s="216"/>
      <c r="T325" s="217"/>
      <c r="AT325" s="218" t="s">
        <v>260</v>
      </c>
      <c r="AU325" s="218" t="s">
        <v>94</v>
      </c>
      <c r="AV325" s="11" t="s">
        <v>94</v>
      </c>
      <c r="AW325" s="11" t="s">
        <v>35</v>
      </c>
      <c r="AX325" s="11" t="s">
        <v>71</v>
      </c>
      <c r="AY325" s="218" t="s">
        <v>250</v>
      </c>
    </row>
    <row r="326" spans="2:65" s="11" customFormat="1">
      <c r="B326" s="207"/>
      <c r="C326" s="208"/>
      <c r="D326" s="209" t="s">
        <v>260</v>
      </c>
      <c r="E326" s="210" t="s">
        <v>21</v>
      </c>
      <c r="F326" s="211" t="s">
        <v>2605</v>
      </c>
      <c r="G326" s="208"/>
      <c r="H326" s="212">
        <v>9.3800000000000008</v>
      </c>
      <c r="I326" s="213"/>
      <c r="J326" s="208"/>
      <c r="K326" s="208"/>
      <c r="L326" s="214"/>
      <c r="M326" s="215"/>
      <c r="N326" s="216"/>
      <c r="O326" s="216"/>
      <c r="P326" s="216"/>
      <c r="Q326" s="216"/>
      <c r="R326" s="216"/>
      <c r="S326" s="216"/>
      <c r="T326" s="217"/>
      <c r="AT326" s="218" t="s">
        <v>260</v>
      </c>
      <c r="AU326" s="218" t="s">
        <v>94</v>
      </c>
      <c r="AV326" s="11" t="s">
        <v>94</v>
      </c>
      <c r="AW326" s="11" t="s">
        <v>35</v>
      </c>
      <c r="AX326" s="11" t="s">
        <v>71</v>
      </c>
      <c r="AY326" s="218" t="s">
        <v>250</v>
      </c>
    </row>
    <row r="327" spans="2:65" s="11" customFormat="1">
      <c r="B327" s="207"/>
      <c r="C327" s="208"/>
      <c r="D327" s="209" t="s">
        <v>260</v>
      </c>
      <c r="E327" s="210" t="s">
        <v>21</v>
      </c>
      <c r="F327" s="211" t="s">
        <v>2606</v>
      </c>
      <c r="G327" s="208"/>
      <c r="H327" s="212">
        <v>13.8</v>
      </c>
      <c r="I327" s="213"/>
      <c r="J327" s="208"/>
      <c r="K327" s="208"/>
      <c r="L327" s="214"/>
      <c r="M327" s="215"/>
      <c r="N327" s="216"/>
      <c r="O327" s="216"/>
      <c r="P327" s="216"/>
      <c r="Q327" s="216"/>
      <c r="R327" s="216"/>
      <c r="S327" s="216"/>
      <c r="T327" s="217"/>
      <c r="AT327" s="218" t="s">
        <v>260</v>
      </c>
      <c r="AU327" s="218" t="s">
        <v>94</v>
      </c>
      <c r="AV327" s="11" t="s">
        <v>94</v>
      </c>
      <c r="AW327" s="11" t="s">
        <v>35</v>
      </c>
      <c r="AX327" s="11" t="s">
        <v>71</v>
      </c>
      <c r="AY327" s="218" t="s">
        <v>250</v>
      </c>
    </row>
    <row r="328" spans="2:65" s="11" customFormat="1">
      <c r="B328" s="207"/>
      <c r="C328" s="208"/>
      <c r="D328" s="209" t="s">
        <v>260</v>
      </c>
      <c r="E328" s="210" t="s">
        <v>21</v>
      </c>
      <c r="F328" s="211" t="s">
        <v>2607</v>
      </c>
      <c r="G328" s="208"/>
      <c r="H328" s="212">
        <v>26.01</v>
      </c>
      <c r="I328" s="213"/>
      <c r="J328" s="208"/>
      <c r="K328" s="208"/>
      <c r="L328" s="214"/>
      <c r="M328" s="215"/>
      <c r="N328" s="216"/>
      <c r="O328" s="216"/>
      <c r="P328" s="216"/>
      <c r="Q328" s="216"/>
      <c r="R328" s="216"/>
      <c r="S328" s="216"/>
      <c r="T328" s="217"/>
      <c r="AT328" s="218" t="s">
        <v>260</v>
      </c>
      <c r="AU328" s="218" t="s">
        <v>94</v>
      </c>
      <c r="AV328" s="11" t="s">
        <v>94</v>
      </c>
      <c r="AW328" s="11" t="s">
        <v>35</v>
      </c>
      <c r="AX328" s="11" t="s">
        <v>71</v>
      </c>
      <c r="AY328" s="218" t="s">
        <v>250</v>
      </c>
    </row>
    <row r="329" spans="2:65" s="11" customFormat="1">
      <c r="B329" s="207"/>
      <c r="C329" s="208"/>
      <c r="D329" s="209" t="s">
        <v>260</v>
      </c>
      <c r="E329" s="210" t="s">
        <v>21</v>
      </c>
      <c r="F329" s="211" t="s">
        <v>2608</v>
      </c>
      <c r="G329" s="208"/>
      <c r="H329" s="212">
        <v>2.36</v>
      </c>
      <c r="I329" s="213"/>
      <c r="J329" s="208"/>
      <c r="K329" s="208"/>
      <c r="L329" s="214"/>
      <c r="M329" s="215"/>
      <c r="N329" s="216"/>
      <c r="O329" s="216"/>
      <c r="P329" s="216"/>
      <c r="Q329" s="216"/>
      <c r="R329" s="216"/>
      <c r="S329" s="216"/>
      <c r="T329" s="217"/>
      <c r="AT329" s="218" t="s">
        <v>260</v>
      </c>
      <c r="AU329" s="218" t="s">
        <v>94</v>
      </c>
      <c r="AV329" s="11" t="s">
        <v>94</v>
      </c>
      <c r="AW329" s="11" t="s">
        <v>35</v>
      </c>
      <c r="AX329" s="11" t="s">
        <v>71</v>
      </c>
      <c r="AY329" s="218" t="s">
        <v>250</v>
      </c>
    </row>
    <row r="330" spans="2:65" s="11" customFormat="1">
      <c r="B330" s="207"/>
      <c r="C330" s="208"/>
      <c r="D330" s="209" t="s">
        <v>260</v>
      </c>
      <c r="E330" s="210" t="s">
        <v>21</v>
      </c>
      <c r="F330" s="211" t="s">
        <v>2609</v>
      </c>
      <c r="G330" s="208"/>
      <c r="H330" s="212">
        <v>7.83</v>
      </c>
      <c r="I330" s="213"/>
      <c r="J330" s="208"/>
      <c r="K330" s="208"/>
      <c r="L330" s="214"/>
      <c r="M330" s="215"/>
      <c r="N330" s="216"/>
      <c r="O330" s="216"/>
      <c r="P330" s="216"/>
      <c r="Q330" s="216"/>
      <c r="R330" s="216"/>
      <c r="S330" s="216"/>
      <c r="T330" s="217"/>
      <c r="AT330" s="218" t="s">
        <v>260</v>
      </c>
      <c r="AU330" s="218" t="s">
        <v>94</v>
      </c>
      <c r="AV330" s="11" t="s">
        <v>94</v>
      </c>
      <c r="AW330" s="11" t="s">
        <v>35</v>
      </c>
      <c r="AX330" s="11" t="s">
        <v>71</v>
      </c>
      <c r="AY330" s="218" t="s">
        <v>250</v>
      </c>
    </row>
    <row r="331" spans="2:65" s="12" customFormat="1">
      <c r="B331" s="219"/>
      <c r="C331" s="220"/>
      <c r="D331" s="221" t="s">
        <v>260</v>
      </c>
      <c r="E331" s="222" t="s">
        <v>142</v>
      </c>
      <c r="F331" s="223" t="s">
        <v>263</v>
      </c>
      <c r="G331" s="220"/>
      <c r="H331" s="224">
        <v>115.93</v>
      </c>
      <c r="I331" s="225"/>
      <c r="J331" s="220"/>
      <c r="K331" s="220"/>
      <c r="L331" s="226"/>
      <c r="M331" s="227"/>
      <c r="N331" s="228"/>
      <c r="O331" s="228"/>
      <c r="P331" s="228"/>
      <c r="Q331" s="228"/>
      <c r="R331" s="228"/>
      <c r="S331" s="228"/>
      <c r="T331" s="229"/>
      <c r="AT331" s="230" t="s">
        <v>260</v>
      </c>
      <c r="AU331" s="230" t="s">
        <v>94</v>
      </c>
      <c r="AV331" s="12" t="s">
        <v>251</v>
      </c>
      <c r="AW331" s="12" t="s">
        <v>35</v>
      </c>
      <c r="AX331" s="12" t="s">
        <v>79</v>
      </c>
      <c r="AY331" s="230" t="s">
        <v>250</v>
      </c>
    </row>
    <row r="332" spans="2:65" s="1" customFormat="1" ht="22.5" customHeight="1">
      <c r="B332" s="41"/>
      <c r="C332" s="234" t="s">
        <v>729</v>
      </c>
      <c r="D332" s="234" t="s">
        <v>304</v>
      </c>
      <c r="E332" s="235" t="s">
        <v>730</v>
      </c>
      <c r="F332" s="236" t="s">
        <v>731</v>
      </c>
      <c r="G332" s="237" t="s">
        <v>356</v>
      </c>
      <c r="H332" s="238">
        <v>118.249</v>
      </c>
      <c r="I332" s="239"/>
      <c r="J332" s="240">
        <f>ROUND(I332*H332,2)</f>
        <v>0</v>
      </c>
      <c r="K332" s="236" t="s">
        <v>257</v>
      </c>
      <c r="L332" s="241"/>
      <c r="M332" s="242" t="s">
        <v>21</v>
      </c>
      <c r="N332" s="243" t="s">
        <v>43</v>
      </c>
      <c r="O332" s="42"/>
      <c r="P332" s="204">
        <f>O332*H332</f>
        <v>0</v>
      </c>
      <c r="Q332" s="204">
        <v>2.0000000000000002E-5</v>
      </c>
      <c r="R332" s="204">
        <f>Q332*H332</f>
        <v>2.36498E-3</v>
      </c>
      <c r="S332" s="204">
        <v>0</v>
      </c>
      <c r="T332" s="205">
        <f>S332*H332</f>
        <v>0</v>
      </c>
      <c r="AR332" s="24" t="s">
        <v>408</v>
      </c>
      <c r="AT332" s="24" t="s">
        <v>304</v>
      </c>
      <c r="AU332" s="24" t="s">
        <v>94</v>
      </c>
      <c r="AY332" s="24" t="s">
        <v>250</v>
      </c>
      <c r="BE332" s="206">
        <f>IF(N332="základní",J332,0)</f>
        <v>0</v>
      </c>
      <c r="BF332" s="206">
        <f>IF(N332="snížená",J332,0)</f>
        <v>0</v>
      </c>
      <c r="BG332" s="206">
        <f>IF(N332="zákl. přenesená",J332,0)</f>
        <v>0</v>
      </c>
      <c r="BH332" s="206">
        <f>IF(N332="sníž. přenesená",J332,0)</f>
        <v>0</v>
      </c>
      <c r="BI332" s="206">
        <f>IF(N332="nulová",J332,0)</f>
        <v>0</v>
      </c>
      <c r="BJ332" s="24" t="s">
        <v>94</v>
      </c>
      <c r="BK332" s="206">
        <f>ROUND(I332*H332,2)</f>
        <v>0</v>
      </c>
      <c r="BL332" s="24" t="s">
        <v>330</v>
      </c>
      <c r="BM332" s="24" t="s">
        <v>2610</v>
      </c>
    </row>
    <row r="333" spans="2:65" s="11" customFormat="1">
      <c r="B333" s="207"/>
      <c r="C333" s="208"/>
      <c r="D333" s="221" t="s">
        <v>260</v>
      </c>
      <c r="E333" s="231" t="s">
        <v>21</v>
      </c>
      <c r="F333" s="232" t="s">
        <v>733</v>
      </c>
      <c r="G333" s="208"/>
      <c r="H333" s="233">
        <v>118.249</v>
      </c>
      <c r="I333" s="213"/>
      <c r="J333" s="208"/>
      <c r="K333" s="208"/>
      <c r="L333" s="214"/>
      <c r="M333" s="215"/>
      <c r="N333" s="216"/>
      <c r="O333" s="216"/>
      <c r="P333" s="216"/>
      <c r="Q333" s="216"/>
      <c r="R333" s="216"/>
      <c r="S333" s="216"/>
      <c r="T333" s="217"/>
      <c r="AT333" s="218" t="s">
        <v>260</v>
      </c>
      <c r="AU333" s="218" t="s">
        <v>94</v>
      </c>
      <c r="AV333" s="11" t="s">
        <v>94</v>
      </c>
      <c r="AW333" s="11" t="s">
        <v>35</v>
      </c>
      <c r="AX333" s="11" t="s">
        <v>79</v>
      </c>
      <c r="AY333" s="218" t="s">
        <v>250</v>
      </c>
    </row>
    <row r="334" spans="2:65" s="1" customFormat="1" ht="22.5" customHeight="1">
      <c r="B334" s="41"/>
      <c r="C334" s="195" t="s">
        <v>734</v>
      </c>
      <c r="D334" s="195" t="s">
        <v>253</v>
      </c>
      <c r="E334" s="196" t="s">
        <v>735</v>
      </c>
      <c r="F334" s="197" t="s">
        <v>736</v>
      </c>
      <c r="G334" s="198" t="s">
        <v>271</v>
      </c>
      <c r="H334" s="199">
        <v>132.44999999999999</v>
      </c>
      <c r="I334" s="200"/>
      <c r="J334" s="201">
        <f>ROUND(I334*H334,2)</f>
        <v>0</v>
      </c>
      <c r="K334" s="197" t="s">
        <v>257</v>
      </c>
      <c r="L334" s="61"/>
      <c r="M334" s="202" t="s">
        <v>21</v>
      </c>
      <c r="N334" s="203" t="s">
        <v>43</v>
      </c>
      <c r="O334" s="42"/>
      <c r="P334" s="204">
        <f>O334*H334</f>
        <v>0</v>
      </c>
      <c r="Q334" s="204">
        <v>0</v>
      </c>
      <c r="R334" s="204">
        <f>Q334*H334</f>
        <v>0</v>
      </c>
      <c r="S334" s="204">
        <v>0</v>
      </c>
      <c r="T334" s="205">
        <f>S334*H334</f>
        <v>0</v>
      </c>
      <c r="AR334" s="24" t="s">
        <v>330</v>
      </c>
      <c r="AT334" s="24" t="s">
        <v>253</v>
      </c>
      <c r="AU334" s="24" t="s">
        <v>94</v>
      </c>
      <c r="AY334" s="24" t="s">
        <v>250</v>
      </c>
      <c r="BE334" s="206">
        <f>IF(N334="základní",J334,0)</f>
        <v>0</v>
      </c>
      <c r="BF334" s="206">
        <f>IF(N334="snížená",J334,0)</f>
        <v>0</v>
      </c>
      <c r="BG334" s="206">
        <f>IF(N334="zákl. přenesená",J334,0)</f>
        <v>0</v>
      </c>
      <c r="BH334" s="206">
        <f>IF(N334="sníž. přenesená",J334,0)</f>
        <v>0</v>
      </c>
      <c r="BI334" s="206">
        <f>IF(N334="nulová",J334,0)</f>
        <v>0</v>
      </c>
      <c r="BJ334" s="24" t="s">
        <v>94</v>
      </c>
      <c r="BK334" s="206">
        <f>ROUND(I334*H334,2)</f>
        <v>0</v>
      </c>
      <c r="BL334" s="24" t="s">
        <v>330</v>
      </c>
      <c r="BM334" s="24" t="s">
        <v>2611</v>
      </c>
    </row>
    <row r="335" spans="2:65" s="11" customFormat="1">
      <c r="B335" s="207"/>
      <c r="C335" s="208"/>
      <c r="D335" s="209" t="s">
        <v>260</v>
      </c>
      <c r="E335" s="210" t="s">
        <v>21</v>
      </c>
      <c r="F335" s="211" t="s">
        <v>2612</v>
      </c>
      <c r="G335" s="208"/>
      <c r="H335" s="212">
        <v>26.84</v>
      </c>
      <c r="I335" s="213"/>
      <c r="J335" s="208"/>
      <c r="K335" s="208"/>
      <c r="L335" s="214"/>
      <c r="M335" s="215"/>
      <c r="N335" s="216"/>
      <c r="O335" s="216"/>
      <c r="P335" s="216"/>
      <c r="Q335" s="216"/>
      <c r="R335" s="216"/>
      <c r="S335" s="216"/>
      <c r="T335" s="217"/>
      <c r="AT335" s="218" t="s">
        <v>260</v>
      </c>
      <c r="AU335" s="218" t="s">
        <v>94</v>
      </c>
      <c r="AV335" s="11" t="s">
        <v>94</v>
      </c>
      <c r="AW335" s="11" t="s">
        <v>35</v>
      </c>
      <c r="AX335" s="11" t="s">
        <v>71</v>
      </c>
      <c r="AY335" s="218" t="s">
        <v>250</v>
      </c>
    </row>
    <row r="336" spans="2:65" s="11" customFormat="1">
      <c r="B336" s="207"/>
      <c r="C336" s="208"/>
      <c r="D336" s="209" t="s">
        <v>260</v>
      </c>
      <c r="E336" s="210" t="s">
        <v>21</v>
      </c>
      <c r="F336" s="211" t="s">
        <v>2613</v>
      </c>
      <c r="G336" s="208"/>
      <c r="H336" s="212">
        <v>66.352000000000004</v>
      </c>
      <c r="I336" s="213"/>
      <c r="J336" s="208"/>
      <c r="K336" s="208"/>
      <c r="L336" s="214"/>
      <c r="M336" s="215"/>
      <c r="N336" s="216"/>
      <c r="O336" s="216"/>
      <c r="P336" s="216"/>
      <c r="Q336" s="216"/>
      <c r="R336" s="216"/>
      <c r="S336" s="216"/>
      <c r="T336" s="217"/>
      <c r="AT336" s="218" t="s">
        <v>260</v>
      </c>
      <c r="AU336" s="218" t="s">
        <v>94</v>
      </c>
      <c r="AV336" s="11" t="s">
        <v>94</v>
      </c>
      <c r="AW336" s="11" t="s">
        <v>35</v>
      </c>
      <c r="AX336" s="11" t="s">
        <v>71</v>
      </c>
      <c r="AY336" s="218" t="s">
        <v>250</v>
      </c>
    </row>
    <row r="337" spans="2:65" s="11" customFormat="1">
      <c r="B337" s="207"/>
      <c r="C337" s="208"/>
      <c r="D337" s="209" t="s">
        <v>260</v>
      </c>
      <c r="E337" s="210" t="s">
        <v>21</v>
      </c>
      <c r="F337" s="211" t="s">
        <v>2614</v>
      </c>
      <c r="G337" s="208"/>
      <c r="H337" s="212">
        <v>32.362000000000002</v>
      </c>
      <c r="I337" s="213"/>
      <c r="J337" s="208"/>
      <c r="K337" s="208"/>
      <c r="L337" s="214"/>
      <c r="M337" s="215"/>
      <c r="N337" s="216"/>
      <c r="O337" s="216"/>
      <c r="P337" s="216"/>
      <c r="Q337" s="216"/>
      <c r="R337" s="216"/>
      <c r="S337" s="216"/>
      <c r="T337" s="217"/>
      <c r="AT337" s="218" t="s">
        <v>260</v>
      </c>
      <c r="AU337" s="218" t="s">
        <v>94</v>
      </c>
      <c r="AV337" s="11" t="s">
        <v>94</v>
      </c>
      <c r="AW337" s="11" t="s">
        <v>35</v>
      </c>
      <c r="AX337" s="11" t="s">
        <v>71</v>
      </c>
      <c r="AY337" s="218" t="s">
        <v>250</v>
      </c>
    </row>
    <row r="338" spans="2:65" s="11" customFormat="1">
      <c r="B338" s="207"/>
      <c r="C338" s="208"/>
      <c r="D338" s="209" t="s">
        <v>260</v>
      </c>
      <c r="E338" s="210" t="s">
        <v>21</v>
      </c>
      <c r="F338" s="211" t="s">
        <v>2615</v>
      </c>
      <c r="G338" s="208"/>
      <c r="H338" s="212">
        <v>17.600000000000001</v>
      </c>
      <c r="I338" s="213"/>
      <c r="J338" s="208"/>
      <c r="K338" s="208"/>
      <c r="L338" s="214"/>
      <c r="M338" s="215"/>
      <c r="N338" s="216"/>
      <c r="O338" s="216"/>
      <c r="P338" s="216"/>
      <c r="Q338" s="216"/>
      <c r="R338" s="216"/>
      <c r="S338" s="216"/>
      <c r="T338" s="217"/>
      <c r="AT338" s="218" t="s">
        <v>260</v>
      </c>
      <c r="AU338" s="218" t="s">
        <v>94</v>
      </c>
      <c r="AV338" s="11" t="s">
        <v>94</v>
      </c>
      <c r="AW338" s="11" t="s">
        <v>35</v>
      </c>
      <c r="AX338" s="11" t="s">
        <v>71</v>
      </c>
      <c r="AY338" s="218" t="s">
        <v>250</v>
      </c>
    </row>
    <row r="339" spans="2:65" s="11" customFormat="1">
      <c r="B339" s="207"/>
      <c r="C339" s="208"/>
      <c r="D339" s="209" t="s">
        <v>260</v>
      </c>
      <c r="E339" s="210" t="s">
        <v>21</v>
      </c>
      <c r="F339" s="211" t="s">
        <v>2616</v>
      </c>
      <c r="G339" s="208"/>
      <c r="H339" s="212">
        <v>-10.704000000000001</v>
      </c>
      <c r="I339" s="213"/>
      <c r="J339" s="208"/>
      <c r="K339" s="208"/>
      <c r="L339" s="214"/>
      <c r="M339" s="215"/>
      <c r="N339" s="216"/>
      <c r="O339" s="216"/>
      <c r="P339" s="216"/>
      <c r="Q339" s="216"/>
      <c r="R339" s="216"/>
      <c r="S339" s="216"/>
      <c r="T339" s="217"/>
      <c r="AT339" s="218" t="s">
        <v>260</v>
      </c>
      <c r="AU339" s="218" t="s">
        <v>94</v>
      </c>
      <c r="AV339" s="11" t="s">
        <v>94</v>
      </c>
      <c r="AW339" s="11" t="s">
        <v>35</v>
      </c>
      <c r="AX339" s="11" t="s">
        <v>71</v>
      </c>
      <c r="AY339" s="218" t="s">
        <v>250</v>
      </c>
    </row>
    <row r="340" spans="2:65" s="12" customFormat="1">
      <c r="B340" s="219"/>
      <c r="C340" s="220"/>
      <c r="D340" s="221" t="s">
        <v>260</v>
      </c>
      <c r="E340" s="222" t="s">
        <v>177</v>
      </c>
      <c r="F340" s="223" t="s">
        <v>263</v>
      </c>
      <c r="G340" s="220"/>
      <c r="H340" s="224">
        <v>132.44999999999999</v>
      </c>
      <c r="I340" s="225"/>
      <c r="J340" s="220"/>
      <c r="K340" s="220"/>
      <c r="L340" s="226"/>
      <c r="M340" s="227"/>
      <c r="N340" s="228"/>
      <c r="O340" s="228"/>
      <c r="P340" s="228"/>
      <c r="Q340" s="228"/>
      <c r="R340" s="228"/>
      <c r="S340" s="228"/>
      <c r="T340" s="229"/>
      <c r="AT340" s="230" t="s">
        <v>260</v>
      </c>
      <c r="AU340" s="230" t="s">
        <v>94</v>
      </c>
      <c r="AV340" s="12" t="s">
        <v>251</v>
      </c>
      <c r="AW340" s="12" t="s">
        <v>35</v>
      </c>
      <c r="AX340" s="12" t="s">
        <v>79</v>
      </c>
      <c r="AY340" s="230" t="s">
        <v>250</v>
      </c>
    </row>
    <row r="341" spans="2:65" s="1" customFormat="1" ht="22.5" customHeight="1">
      <c r="B341" s="41"/>
      <c r="C341" s="234" t="s">
        <v>741</v>
      </c>
      <c r="D341" s="234" t="s">
        <v>304</v>
      </c>
      <c r="E341" s="235" t="s">
        <v>742</v>
      </c>
      <c r="F341" s="236" t="s">
        <v>743</v>
      </c>
      <c r="G341" s="237" t="s">
        <v>271</v>
      </c>
      <c r="H341" s="238">
        <v>135.09899999999999</v>
      </c>
      <c r="I341" s="239"/>
      <c r="J341" s="240">
        <f>ROUND(I341*H341,2)</f>
        <v>0</v>
      </c>
      <c r="K341" s="236" t="s">
        <v>21</v>
      </c>
      <c r="L341" s="241"/>
      <c r="M341" s="242" t="s">
        <v>21</v>
      </c>
      <c r="N341" s="243" t="s">
        <v>43</v>
      </c>
      <c r="O341" s="42"/>
      <c r="P341" s="204">
        <f>O341*H341</f>
        <v>0</v>
      </c>
      <c r="Q341" s="204">
        <v>5.0000000000000001E-3</v>
      </c>
      <c r="R341" s="204">
        <f>Q341*H341</f>
        <v>0.67549499999999996</v>
      </c>
      <c r="S341" s="204">
        <v>0</v>
      </c>
      <c r="T341" s="205">
        <f>S341*H341</f>
        <v>0</v>
      </c>
      <c r="AR341" s="24" t="s">
        <v>408</v>
      </c>
      <c r="AT341" s="24" t="s">
        <v>304</v>
      </c>
      <c r="AU341" s="24" t="s">
        <v>94</v>
      </c>
      <c r="AY341" s="24" t="s">
        <v>250</v>
      </c>
      <c r="BE341" s="206">
        <f>IF(N341="základní",J341,0)</f>
        <v>0</v>
      </c>
      <c r="BF341" s="206">
        <f>IF(N341="snížená",J341,0)</f>
        <v>0</v>
      </c>
      <c r="BG341" s="206">
        <f>IF(N341="zákl. přenesená",J341,0)</f>
        <v>0</v>
      </c>
      <c r="BH341" s="206">
        <f>IF(N341="sníž. přenesená",J341,0)</f>
        <v>0</v>
      </c>
      <c r="BI341" s="206">
        <f>IF(N341="nulová",J341,0)</f>
        <v>0</v>
      </c>
      <c r="BJ341" s="24" t="s">
        <v>94</v>
      </c>
      <c r="BK341" s="206">
        <f>ROUND(I341*H341,2)</f>
        <v>0</v>
      </c>
      <c r="BL341" s="24" t="s">
        <v>330</v>
      </c>
      <c r="BM341" s="24" t="s">
        <v>2617</v>
      </c>
    </row>
    <row r="342" spans="2:65" s="11" customFormat="1">
      <c r="B342" s="207"/>
      <c r="C342" s="208"/>
      <c r="D342" s="221" t="s">
        <v>260</v>
      </c>
      <c r="E342" s="231" t="s">
        <v>21</v>
      </c>
      <c r="F342" s="232" t="s">
        <v>745</v>
      </c>
      <c r="G342" s="208"/>
      <c r="H342" s="233">
        <v>135.09899999999999</v>
      </c>
      <c r="I342" s="213"/>
      <c r="J342" s="208"/>
      <c r="K342" s="208"/>
      <c r="L342" s="214"/>
      <c r="M342" s="215"/>
      <c r="N342" s="216"/>
      <c r="O342" s="216"/>
      <c r="P342" s="216"/>
      <c r="Q342" s="216"/>
      <c r="R342" s="216"/>
      <c r="S342" s="216"/>
      <c r="T342" s="217"/>
      <c r="AT342" s="218" t="s">
        <v>260</v>
      </c>
      <c r="AU342" s="218" t="s">
        <v>94</v>
      </c>
      <c r="AV342" s="11" t="s">
        <v>94</v>
      </c>
      <c r="AW342" s="11" t="s">
        <v>35</v>
      </c>
      <c r="AX342" s="11" t="s">
        <v>79</v>
      </c>
      <c r="AY342" s="218" t="s">
        <v>250</v>
      </c>
    </row>
    <row r="343" spans="2:65" s="1" customFormat="1" ht="22.5" customHeight="1">
      <c r="B343" s="41"/>
      <c r="C343" s="195" t="s">
        <v>746</v>
      </c>
      <c r="D343" s="195" t="s">
        <v>253</v>
      </c>
      <c r="E343" s="196" t="s">
        <v>747</v>
      </c>
      <c r="F343" s="197" t="s">
        <v>748</v>
      </c>
      <c r="G343" s="198" t="s">
        <v>271</v>
      </c>
      <c r="H343" s="199">
        <v>61.11</v>
      </c>
      <c r="I343" s="200"/>
      <c r="J343" s="201">
        <f>ROUND(I343*H343,2)</f>
        <v>0</v>
      </c>
      <c r="K343" s="197" t="s">
        <v>257</v>
      </c>
      <c r="L343" s="61"/>
      <c r="M343" s="202" t="s">
        <v>21</v>
      </c>
      <c r="N343" s="203" t="s">
        <v>43</v>
      </c>
      <c r="O343" s="42"/>
      <c r="P343" s="204">
        <f>O343*H343</f>
        <v>0</v>
      </c>
      <c r="Q343" s="204">
        <v>0</v>
      </c>
      <c r="R343" s="204">
        <f>Q343*H343</f>
        <v>0</v>
      </c>
      <c r="S343" s="204">
        <v>0</v>
      </c>
      <c r="T343" s="205">
        <f>S343*H343</f>
        <v>0</v>
      </c>
      <c r="AR343" s="24" t="s">
        <v>330</v>
      </c>
      <c r="AT343" s="24" t="s">
        <v>253</v>
      </c>
      <c r="AU343" s="24" t="s">
        <v>94</v>
      </c>
      <c r="AY343" s="24" t="s">
        <v>250</v>
      </c>
      <c r="BE343" s="206">
        <f>IF(N343="základní",J343,0)</f>
        <v>0</v>
      </c>
      <c r="BF343" s="206">
        <f>IF(N343="snížená",J343,0)</f>
        <v>0</v>
      </c>
      <c r="BG343" s="206">
        <f>IF(N343="zákl. přenesená",J343,0)</f>
        <v>0</v>
      </c>
      <c r="BH343" s="206">
        <f>IF(N343="sníž. přenesená",J343,0)</f>
        <v>0</v>
      </c>
      <c r="BI343" s="206">
        <f>IF(N343="nulová",J343,0)</f>
        <v>0</v>
      </c>
      <c r="BJ343" s="24" t="s">
        <v>94</v>
      </c>
      <c r="BK343" s="206">
        <f>ROUND(I343*H343,2)</f>
        <v>0</v>
      </c>
      <c r="BL343" s="24" t="s">
        <v>330</v>
      </c>
      <c r="BM343" s="24" t="s">
        <v>2618</v>
      </c>
    </row>
    <row r="344" spans="2:65" s="11" customFormat="1">
      <c r="B344" s="207"/>
      <c r="C344" s="208"/>
      <c r="D344" s="221" t="s">
        <v>260</v>
      </c>
      <c r="E344" s="231" t="s">
        <v>21</v>
      </c>
      <c r="F344" s="232" t="s">
        <v>750</v>
      </c>
      <c r="G344" s="208"/>
      <c r="H344" s="233">
        <v>61.11</v>
      </c>
      <c r="I344" s="213"/>
      <c r="J344" s="208"/>
      <c r="K344" s="208"/>
      <c r="L344" s="214"/>
      <c r="M344" s="215"/>
      <c r="N344" s="216"/>
      <c r="O344" s="216"/>
      <c r="P344" s="216"/>
      <c r="Q344" s="216"/>
      <c r="R344" s="216"/>
      <c r="S344" s="216"/>
      <c r="T344" s="217"/>
      <c r="AT344" s="218" t="s">
        <v>260</v>
      </c>
      <c r="AU344" s="218" t="s">
        <v>94</v>
      </c>
      <c r="AV344" s="11" t="s">
        <v>94</v>
      </c>
      <c r="AW344" s="11" t="s">
        <v>35</v>
      </c>
      <c r="AX344" s="11" t="s">
        <v>79</v>
      </c>
      <c r="AY344" s="218" t="s">
        <v>250</v>
      </c>
    </row>
    <row r="345" spans="2:65" s="1" customFormat="1" ht="22.5" customHeight="1">
      <c r="B345" s="41"/>
      <c r="C345" s="234" t="s">
        <v>751</v>
      </c>
      <c r="D345" s="234" t="s">
        <v>304</v>
      </c>
      <c r="E345" s="235" t="s">
        <v>742</v>
      </c>
      <c r="F345" s="236" t="s">
        <v>743</v>
      </c>
      <c r="G345" s="237" t="s">
        <v>271</v>
      </c>
      <c r="H345" s="238">
        <v>62.332000000000001</v>
      </c>
      <c r="I345" s="239"/>
      <c r="J345" s="240">
        <f>ROUND(I345*H345,2)</f>
        <v>0</v>
      </c>
      <c r="K345" s="236" t="s">
        <v>21</v>
      </c>
      <c r="L345" s="241"/>
      <c r="M345" s="242" t="s">
        <v>21</v>
      </c>
      <c r="N345" s="243" t="s">
        <v>43</v>
      </c>
      <c r="O345" s="42"/>
      <c r="P345" s="204">
        <f>O345*H345</f>
        <v>0</v>
      </c>
      <c r="Q345" s="204">
        <v>5.0000000000000001E-3</v>
      </c>
      <c r="R345" s="204">
        <f>Q345*H345</f>
        <v>0.31165999999999999</v>
      </c>
      <c r="S345" s="204">
        <v>0</v>
      </c>
      <c r="T345" s="205">
        <f>S345*H345</f>
        <v>0</v>
      </c>
      <c r="AR345" s="24" t="s">
        <v>408</v>
      </c>
      <c r="AT345" s="24" t="s">
        <v>304</v>
      </c>
      <c r="AU345" s="24" t="s">
        <v>94</v>
      </c>
      <c r="AY345" s="24" t="s">
        <v>250</v>
      </c>
      <c r="BE345" s="206">
        <f>IF(N345="základní",J345,0)</f>
        <v>0</v>
      </c>
      <c r="BF345" s="206">
        <f>IF(N345="snížená",J345,0)</f>
        <v>0</v>
      </c>
      <c r="BG345" s="206">
        <f>IF(N345="zákl. přenesená",J345,0)</f>
        <v>0</v>
      </c>
      <c r="BH345" s="206">
        <f>IF(N345="sníž. přenesená",J345,0)</f>
        <v>0</v>
      </c>
      <c r="BI345" s="206">
        <f>IF(N345="nulová",J345,0)</f>
        <v>0</v>
      </c>
      <c r="BJ345" s="24" t="s">
        <v>94</v>
      </c>
      <c r="BK345" s="206">
        <f>ROUND(I345*H345,2)</f>
        <v>0</v>
      </c>
      <c r="BL345" s="24" t="s">
        <v>330</v>
      </c>
      <c r="BM345" s="24" t="s">
        <v>2619</v>
      </c>
    </row>
    <row r="346" spans="2:65" s="11" customFormat="1">
      <c r="B346" s="207"/>
      <c r="C346" s="208"/>
      <c r="D346" s="221" t="s">
        <v>260</v>
      </c>
      <c r="E346" s="231" t="s">
        <v>21</v>
      </c>
      <c r="F346" s="232" t="s">
        <v>753</v>
      </c>
      <c r="G346" s="208"/>
      <c r="H346" s="233">
        <v>62.332000000000001</v>
      </c>
      <c r="I346" s="213"/>
      <c r="J346" s="208"/>
      <c r="K346" s="208"/>
      <c r="L346" s="214"/>
      <c r="M346" s="215"/>
      <c r="N346" s="216"/>
      <c r="O346" s="216"/>
      <c r="P346" s="216"/>
      <c r="Q346" s="216"/>
      <c r="R346" s="216"/>
      <c r="S346" s="216"/>
      <c r="T346" s="217"/>
      <c r="AT346" s="218" t="s">
        <v>260</v>
      </c>
      <c r="AU346" s="218" t="s">
        <v>94</v>
      </c>
      <c r="AV346" s="11" t="s">
        <v>94</v>
      </c>
      <c r="AW346" s="11" t="s">
        <v>35</v>
      </c>
      <c r="AX346" s="11" t="s">
        <v>79</v>
      </c>
      <c r="AY346" s="218" t="s">
        <v>250</v>
      </c>
    </row>
    <row r="347" spans="2:65" s="1" customFormat="1" ht="31.5" customHeight="1">
      <c r="B347" s="41"/>
      <c r="C347" s="195" t="s">
        <v>754</v>
      </c>
      <c r="D347" s="195" t="s">
        <v>253</v>
      </c>
      <c r="E347" s="196" t="s">
        <v>755</v>
      </c>
      <c r="F347" s="197" t="s">
        <v>756</v>
      </c>
      <c r="G347" s="198" t="s">
        <v>271</v>
      </c>
      <c r="H347" s="199">
        <v>133.78200000000001</v>
      </c>
      <c r="I347" s="200"/>
      <c r="J347" s="201">
        <f>ROUND(I347*H347,2)</f>
        <v>0</v>
      </c>
      <c r="K347" s="197" t="s">
        <v>21</v>
      </c>
      <c r="L347" s="61"/>
      <c r="M347" s="202" t="s">
        <v>21</v>
      </c>
      <c r="N347" s="203" t="s">
        <v>43</v>
      </c>
      <c r="O347" s="42"/>
      <c r="P347" s="204">
        <f>O347*H347</f>
        <v>0</v>
      </c>
      <c r="Q347" s="204">
        <v>1.0000000000000001E-5</v>
      </c>
      <c r="R347" s="204">
        <f>Q347*H347</f>
        <v>1.3378200000000002E-3</v>
      </c>
      <c r="S347" s="204">
        <v>0</v>
      </c>
      <c r="T347" s="205">
        <f>S347*H347</f>
        <v>0</v>
      </c>
      <c r="AR347" s="24" t="s">
        <v>330</v>
      </c>
      <c r="AT347" s="24" t="s">
        <v>253</v>
      </c>
      <c r="AU347" s="24" t="s">
        <v>94</v>
      </c>
      <c r="AY347" s="24" t="s">
        <v>250</v>
      </c>
      <c r="BE347" s="206">
        <f>IF(N347="základní",J347,0)</f>
        <v>0</v>
      </c>
      <c r="BF347" s="206">
        <f>IF(N347="snížená",J347,0)</f>
        <v>0</v>
      </c>
      <c r="BG347" s="206">
        <f>IF(N347="zákl. přenesená",J347,0)</f>
        <v>0</v>
      </c>
      <c r="BH347" s="206">
        <f>IF(N347="sníž. přenesená",J347,0)</f>
        <v>0</v>
      </c>
      <c r="BI347" s="206">
        <f>IF(N347="nulová",J347,0)</f>
        <v>0</v>
      </c>
      <c r="BJ347" s="24" t="s">
        <v>94</v>
      </c>
      <c r="BK347" s="206">
        <f>ROUND(I347*H347,2)</f>
        <v>0</v>
      </c>
      <c r="BL347" s="24" t="s">
        <v>330</v>
      </c>
      <c r="BM347" s="24" t="s">
        <v>2620</v>
      </c>
    </row>
    <row r="348" spans="2:65" s="11" customFormat="1">
      <c r="B348" s="207"/>
      <c r="C348" s="208"/>
      <c r="D348" s="221" t="s">
        <v>260</v>
      </c>
      <c r="E348" s="231" t="s">
        <v>21</v>
      </c>
      <c r="F348" s="232" t="s">
        <v>2621</v>
      </c>
      <c r="G348" s="208"/>
      <c r="H348" s="233">
        <v>133.78200000000001</v>
      </c>
      <c r="I348" s="213"/>
      <c r="J348" s="208"/>
      <c r="K348" s="208"/>
      <c r="L348" s="214"/>
      <c r="M348" s="215"/>
      <c r="N348" s="216"/>
      <c r="O348" s="216"/>
      <c r="P348" s="216"/>
      <c r="Q348" s="216"/>
      <c r="R348" s="216"/>
      <c r="S348" s="216"/>
      <c r="T348" s="217"/>
      <c r="AT348" s="218" t="s">
        <v>260</v>
      </c>
      <c r="AU348" s="218" t="s">
        <v>94</v>
      </c>
      <c r="AV348" s="11" t="s">
        <v>94</v>
      </c>
      <c r="AW348" s="11" t="s">
        <v>35</v>
      </c>
      <c r="AX348" s="11" t="s">
        <v>79</v>
      </c>
      <c r="AY348" s="218" t="s">
        <v>250</v>
      </c>
    </row>
    <row r="349" spans="2:65" s="1" customFormat="1" ht="22.5" customHeight="1">
      <c r="B349" s="41"/>
      <c r="C349" s="234" t="s">
        <v>759</v>
      </c>
      <c r="D349" s="234" t="s">
        <v>304</v>
      </c>
      <c r="E349" s="235" t="s">
        <v>760</v>
      </c>
      <c r="F349" s="236" t="s">
        <v>761</v>
      </c>
      <c r="G349" s="237" t="s">
        <v>271</v>
      </c>
      <c r="H349" s="238">
        <v>147.16</v>
      </c>
      <c r="I349" s="239"/>
      <c r="J349" s="240">
        <f>ROUND(I349*H349,2)</f>
        <v>0</v>
      </c>
      <c r="K349" s="236" t="s">
        <v>21</v>
      </c>
      <c r="L349" s="241"/>
      <c r="M349" s="242" t="s">
        <v>21</v>
      </c>
      <c r="N349" s="243" t="s">
        <v>43</v>
      </c>
      <c r="O349" s="42"/>
      <c r="P349" s="204">
        <f>O349*H349</f>
        <v>0</v>
      </c>
      <c r="Q349" s="204">
        <v>1.6000000000000001E-4</v>
      </c>
      <c r="R349" s="204">
        <f>Q349*H349</f>
        <v>2.35456E-2</v>
      </c>
      <c r="S349" s="204">
        <v>0</v>
      </c>
      <c r="T349" s="205">
        <f>S349*H349</f>
        <v>0</v>
      </c>
      <c r="AR349" s="24" t="s">
        <v>408</v>
      </c>
      <c r="AT349" s="24" t="s">
        <v>304</v>
      </c>
      <c r="AU349" s="24" t="s">
        <v>94</v>
      </c>
      <c r="AY349" s="24" t="s">
        <v>250</v>
      </c>
      <c r="BE349" s="206">
        <f>IF(N349="základní",J349,0)</f>
        <v>0</v>
      </c>
      <c r="BF349" s="206">
        <f>IF(N349="snížená",J349,0)</f>
        <v>0</v>
      </c>
      <c r="BG349" s="206">
        <f>IF(N349="zákl. přenesená",J349,0)</f>
        <v>0</v>
      </c>
      <c r="BH349" s="206">
        <f>IF(N349="sníž. přenesená",J349,0)</f>
        <v>0</v>
      </c>
      <c r="BI349" s="206">
        <f>IF(N349="nulová",J349,0)</f>
        <v>0</v>
      </c>
      <c r="BJ349" s="24" t="s">
        <v>94</v>
      </c>
      <c r="BK349" s="206">
        <f>ROUND(I349*H349,2)</f>
        <v>0</v>
      </c>
      <c r="BL349" s="24" t="s">
        <v>330</v>
      </c>
      <c r="BM349" s="24" t="s">
        <v>2622</v>
      </c>
    </row>
    <row r="350" spans="2:65" s="11" customFormat="1">
      <c r="B350" s="207"/>
      <c r="C350" s="208"/>
      <c r="D350" s="221" t="s">
        <v>260</v>
      </c>
      <c r="E350" s="231" t="s">
        <v>21</v>
      </c>
      <c r="F350" s="232" t="s">
        <v>2623</v>
      </c>
      <c r="G350" s="208"/>
      <c r="H350" s="233">
        <v>147.16</v>
      </c>
      <c r="I350" s="213"/>
      <c r="J350" s="208"/>
      <c r="K350" s="208"/>
      <c r="L350" s="214"/>
      <c r="M350" s="215"/>
      <c r="N350" s="216"/>
      <c r="O350" s="216"/>
      <c r="P350" s="216"/>
      <c r="Q350" s="216"/>
      <c r="R350" s="216"/>
      <c r="S350" s="216"/>
      <c r="T350" s="217"/>
      <c r="AT350" s="218" t="s">
        <v>260</v>
      </c>
      <c r="AU350" s="218" t="s">
        <v>94</v>
      </c>
      <c r="AV350" s="11" t="s">
        <v>94</v>
      </c>
      <c r="AW350" s="11" t="s">
        <v>35</v>
      </c>
      <c r="AX350" s="11" t="s">
        <v>79</v>
      </c>
      <c r="AY350" s="218" t="s">
        <v>250</v>
      </c>
    </row>
    <row r="351" spans="2:65" s="1" customFormat="1" ht="22.5" customHeight="1">
      <c r="B351" s="41"/>
      <c r="C351" s="234" t="s">
        <v>764</v>
      </c>
      <c r="D351" s="234" t="s">
        <v>304</v>
      </c>
      <c r="E351" s="235" t="s">
        <v>765</v>
      </c>
      <c r="F351" s="236" t="s">
        <v>766</v>
      </c>
      <c r="G351" s="237" t="s">
        <v>356</v>
      </c>
      <c r="H351" s="238">
        <v>147.16</v>
      </c>
      <c r="I351" s="239"/>
      <c r="J351" s="240">
        <f>ROUND(I351*H351,2)</f>
        <v>0</v>
      </c>
      <c r="K351" s="236" t="s">
        <v>257</v>
      </c>
      <c r="L351" s="241"/>
      <c r="M351" s="242" t="s">
        <v>21</v>
      </c>
      <c r="N351" s="243" t="s">
        <v>43</v>
      </c>
      <c r="O351" s="42"/>
      <c r="P351" s="204">
        <f>O351*H351</f>
        <v>0</v>
      </c>
      <c r="Q351" s="204">
        <v>2.0000000000000002E-5</v>
      </c>
      <c r="R351" s="204">
        <f>Q351*H351</f>
        <v>2.9432E-3</v>
      </c>
      <c r="S351" s="204">
        <v>0</v>
      </c>
      <c r="T351" s="205">
        <f>S351*H351</f>
        <v>0</v>
      </c>
      <c r="AR351" s="24" t="s">
        <v>408</v>
      </c>
      <c r="AT351" s="24" t="s">
        <v>304</v>
      </c>
      <c r="AU351" s="24" t="s">
        <v>94</v>
      </c>
      <c r="AY351" s="24" t="s">
        <v>250</v>
      </c>
      <c r="BE351" s="206">
        <f>IF(N351="základní",J351,0)</f>
        <v>0</v>
      </c>
      <c r="BF351" s="206">
        <f>IF(N351="snížená",J351,0)</f>
        <v>0</v>
      </c>
      <c r="BG351" s="206">
        <f>IF(N351="zákl. přenesená",J351,0)</f>
        <v>0</v>
      </c>
      <c r="BH351" s="206">
        <f>IF(N351="sníž. přenesená",J351,0)</f>
        <v>0</v>
      </c>
      <c r="BI351" s="206">
        <f>IF(N351="nulová",J351,0)</f>
        <v>0</v>
      </c>
      <c r="BJ351" s="24" t="s">
        <v>94</v>
      </c>
      <c r="BK351" s="206">
        <f>ROUND(I351*H351,2)</f>
        <v>0</v>
      </c>
      <c r="BL351" s="24" t="s">
        <v>330</v>
      </c>
      <c r="BM351" s="24" t="s">
        <v>2624</v>
      </c>
    </row>
    <row r="352" spans="2:65" s="11" customFormat="1">
      <c r="B352" s="207"/>
      <c r="C352" s="208"/>
      <c r="D352" s="221" t="s">
        <v>260</v>
      </c>
      <c r="E352" s="231" t="s">
        <v>21</v>
      </c>
      <c r="F352" s="232" t="s">
        <v>2623</v>
      </c>
      <c r="G352" s="208"/>
      <c r="H352" s="233">
        <v>147.16</v>
      </c>
      <c r="I352" s="213"/>
      <c r="J352" s="208"/>
      <c r="K352" s="208"/>
      <c r="L352" s="214"/>
      <c r="M352" s="215"/>
      <c r="N352" s="216"/>
      <c r="O352" s="216"/>
      <c r="P352" s="216"/>
      <c r="Q352" s="216"/>
      <c r="R352" s="216"/>
      <c r="S352" s="216"/>
      <c r="T352" s="217"/>
      <c r="AT352" s="218" t="s">
        <v>260</v>
      </c>
      <c r="AU352" s="218" t="s">
        <v>94</v>
      </c>
      <c r="AV352" s="11" t="s">
        <v>94</v>
      </c>
      <c r="AW352" s="11" t="s">
        <v>35</v>
      </c>
      <c r="AX352" s="11" t="s">
        <v>79</v>
      </c>
      <c r="AY352" s="218" t="s">
        <v>250</v>
      </c>
    </row>
    <row r="353" spans="2:65" s="1" customFormat="1" ht="22.5" customHeight="1">
      <c r="B353" s="41"/>
      <c r="C353" s="195" t="s">
        <v>768</v>
      </c>
      <c r="D353" s="195" t="s">
        <v>253</v>
      </c>
      <c r="E353" s="196" t="s">
        <v>769</v>
      </c>
      <c r="F353" s="197" t="s">
        <v>770</v>
      </c>
      <c r="G353" s="198" t="s">
        <v>271</v>
      </c>
      <c r="H353" s="199">
        <v>295.42599999999999</v>
      </c>
      <c r="I353" s="200"/>
      <c r="J353" s="201">
        <f>ROUND(I353*H353,2)</f>
        <v>0</v>
      </c>
      <c r="K353" s="197" t="s">
        <v>257</v>
      </c>
      <c r="L353" s="61"/>
      <c r="M353" s="202" t="s">
        <v>21</v>
      </c>
      <c r="N353" s="203" t="s">
        <v>43</v>
      </c>
      <c r="O353" s="42"/>
      <c r="P353" s="204">
        <f>O353*H353</f>
        <v>0</v>
      </c>
      <c r="Q353" s="204">
        <v>0</v>
      </c>
      <c r="R353" s="204">
        <f>Q353*H353</f>
        <v>0</v>
      </c>
      <c r="S353" s="204">
        <v>0</v>
      </c>
      <c r="T353" s="205">
        <f>S353*H353</f>
        <v>0</v>
      </c>
      <c r="AR353" s="24" t="s">
        <v>330</v>
      </c>
      <c r="AT353" s="24" t="s">
        <v>253</v>
      </c>
      <c r="AU353" s="24" t="s">
        <v>94</v>
      </c>
      <c r="AY353" s="24" t="s">
        <v>250</v>
      </c>
      <c r="BE353" s="206">
        <f>IF(N353="základní",J353,0)</f>
        <v>0</v>
      </c>
      <c r="BF353" s="206">
        <f>IF(N353="snížená",J353,0)</f>
        <v>0</v>
      </c>
      <c r="BG353" s="206">
        <f>IF(N353="zákl. přenesená",J353,0)</f>
        <v>0</v>
      </c>
      <c r="BH353" s="206">
        <f>IF(N353="sníž. přenesená",J353,0)</f>
        <v>0</v>
      </c>
      <c r="BI353" s="206">
        <f>IF(N353="nulová",J353,0)</f>
        <v>0</v>
      </c>
      <c r="BJ353" s="24" t="s">
        <v>94</v>
      </c>
      <c r="BK353" s="206">
        <f>ROUND(I353*H353,2)</f>
        <v>0</v>
      </c>
      <c r="BL353" s="24" t="s">
        <v>330</v>
      </c>
      <c r="BM353" s="24" t="s">
        <v>2625</v>
      </c>
    </row>
    <row r="354" spans="2:65" s="11" customFormat="1">
      <c r="B354" s="207"/>
      <c r="C354" s="208"/>
      <c r="D354" s="209" t="s">
        <v>260</v>
      </c>
      <c r="E354" s="210" t="s">
        <v>21</v>
      </c>
      <c r="F354" s="211" t="s">
        <v>772</v>
      </c>
      <c r="G354" s="208"/>
      <c r="H354" s="212">
        <v>123.32599999999999</v>
      </c>
      <c r="I354" s="213"/>
      <c r="J354" s="208"/>
      <c r="K354" s="208"/>
      <c r="L354" s="214"/>
      <c r="M354" s="215"/>
      <c r="N354" s="216"/>
      <c r="O354" s="216"/>
      <c r="P354" s="216"/>
      <c r="Q354" s="216"/>
      <c r="R354" s="216"/>
      <c r="S354" s="216"/>
      <c r="T354" s="217"/>
      <c r="AT354" s="218" t="s">
        <v>260</v>
      </c>
      <c r="AU354" s="218" t="s">
        <v>94</v>
      </c>
      <c r="AV354" s="11" t="s">
        <v>94</v>
      </c>
      <c r="AW354" s="11" t="s">
        <v>35</v>
      </c>
      <c r="AX354" s="11" t="s">
        <v>71</v>
      </c>
      <c r="AY354" s="218" t="s">
        <v>250</v>
      </c>
    </row>
    <row r="355" spans="2:65" s="11" customFormat="1">
      <c r="B355" s="207"/>
      <c r="C355" s="208"/>
      <c r="D355" s="209" t="s">
        <v>260</v>
      </c>
      <c r="E355" s="210" t="s">
        <v>21</v>
      </c>
      <c r="F355" s="211" t="s">
        <v>175</v>
      </c>
      <c r="G355" s="208"/>
      <c r="H355" s="212">
        <v>172.1</v>
      </c>
      <c r="I355" s="213"/>
      <c r="J355" s="208"/>
      <c r="K355" s="208"/>
      <c r="L355" s="214"/>
      <c r="M355" s="215"/>
      <c r="N355" s="216"/>
      <c r="O355" s="216"/>
      <c r="P355" s="216"/>
      <c r="Q355" s="216"/>
      <c r="R355" s="216"/>
      <c r="S355" s="216"/>
      <c r="T355" s="217"/>
      <c r="AT355" s="218" t="s">
        <v>260</v>
      </c>
      <c r="AU355" s="218" t="s">
        <v>94</v>
      </c>
      <c r="AV355" s="11" t="s">
        <v>94</v>
      </c>
      <c r="AW355" s="11" t="s">
        <v>35</v>
      </c>
      <c r="AX355" s="11" t="s">
        <v>71</v>
      </c>
      <c r="AY355" s="218" t="s">
        <v>250</v>
      </c>
    </row>
    <row r="356" spans="2:65" s="12" customFormat="1">
      <c r="B356" s="219"/>
      <c r="C356" s="220"/>
      <c r="D356" s="221" t="s">
        <v>260</v>
      </c>
      <c r="E356" s="222" t="s">
        <v>153</v>
      </c>
      <c r="F356" s="223" t="s">
        <v>263</v>
      </c>
      <c r="G356" s="220"/>
      <c r="H356" s="224">
        <v>295.42599999999999</v>
      </c>
      <c r="I356" s="225"/>
      <c r="J356" s="220"/>
      <c r="K356" s="220"/>
      <c r="L356" s="226"/>
      <c r="M356" s="227"/>
      <c r="N356" s="228"/>
      <c r="O356" s="228"/>
      <c r="P356" s="228"/>
      <c r="Q356" s="228"/>
      <c r="R356" s="228"/>
      <c r="S356" s="228"/>
      <c r="T356" s="229"/>
      <c r="AT356" s="230" t="s">
        <v>260</v>
      </c>
      <c r="AU356" s="230" t="s">
        <v>94</v>
      </c>
      <c r="AV356" s="12" t="s">
        <v>251</v>
      </c>
      <c r="AW356" s="12" t="s">
        <v>35</v>
      </c>
      <c r="AX356" s="12" t="s">
        <v>79</v>
      </c>
      <c r="AY356" s="230" t="s">
        <v>250</v>
      </c>
    </row>
    <row r="357" spans="2:65" s="1" customFormat="1" ht="22.5" customHeight="1">
      <c r="B357" s="41"/>
      <c r="C357" s="234" t="s">
        <v>773</v>
      </c>
      <c r="D357" s="234" t="s">
        <v>304</v>
      </c>
      <c r="E357" s="235" t="s">
        <v>774</v>
      </c>
      <c r="F357" s="236" t="s">
        <v>775</v>
      </c>
      <c r="G357" s="237" t="s">
        <v>271</v>
      </c>
      <c r="H357" s="238">
        <v>132.77699999999999</v>
      </c>
      <c r="I357" s="239"/>
      <c r="J357" s="240">
        <f>ROUND(I357*H357,2)</f>
        <v>0</v>
      </c>
      <c r="K357" s="236" t="s">
        <v>257</v>
      </c>
      <c r="L357" s="241"/>
      <c r="M357" s="242" t="s">
        <v>21</v>
      </c>
      <c r="N357" s="243" t="s">
        <v>43</v>
      </c>
      <c r="O357" s="42"/>
      <c r="P357" s="204">
        <f>O357*H357</f>
        <v>0</v>
      </c>
      <c r="Q357" s="204">
        <v>1.1E-4</v>
      </c>
      <c r="R357" s="204">
        <f>Q357*H357</f>
        <v>1.4605469999999999E-2</v>
      </c>
      <c r="S357" s="204">
        <v>0</v>
      </c>
      <c r="T357" s="205">
        <f>S357*H357</f>
        <v>0</v>
      </c>
      <c r="AR357" s="24" t="s">
        <v>408</v>
      </c>
      <c r="AT357" s="24" t="s">
        <v>304</v>
      </c>
      <c r="AU357" s="24" t="s">
        <v>94</v>
      </c>
      <c r="AY357" s="24" t="s">
        <v>250</v>
      </c>
      <c r="BE357" s="206">
        <f>IF(N357="základní",J357,0)</f>
        <v>0</v>
      </c>
      <c r="BF357" s="206">
        <f>IF(N357="snížená",J357,0)</f>
        <v>0</v>
      </c>
      <c r="BG357" s="206">
        <f>IF(N357="zákl. přenesená",J357,0)</f>
        <v>0</v>
      </c>
      <c r="BH357" s="206">
        <f>IF(N357="sníž. přenesená",J357,0)</f>
        <v>0</v>
      </c>
      <c r="BI357" s="206">
        <f>IF(N357="nulová",J357,0)</f>
        <v>0</v>
      </c>
      <c r="BJ357" s="24" t="s">
        <v>94</v>
      </c>
      <c r="BK357" s="206">
        <f>ROUND(I357*H357,2)</f>
        <v>0</v>
      </c>
      <c r="BL357" s="24" t="s">
        <v>330</v>
      </c>
      <c r="BM357" s="24" t="s">
        <v>2626</v>
      </c>
    </row>
    <row r="358" spans="2:65" s="11" customFormat="1">
      <c r="B358" s="207"/>
      <c r="C358" s="208"/>
      <c r="D358" s="221" t="s">
        <v>260</v>
      </c>
      <c r="E358" s="231" t="s">
        <v>21</v>
      </c>
      <c r="F358" s="232" t="s">
        <v>2627</v>
      </c>
      <c r="G358" s="208"/>
      <c r="H358" s="233">
        <v>132.77699999999999</v>
      </c>
      <c r="I358" s="213"/>
      <c r="J358" s="208"/>
      <c r="K358" s="208"/>
      <c r="L358" s="214"/>
      <c r="M358" s="215"/>
      <c r="N358" s="216"/>
      <c r="O358" s="216"/>
      <c r="P358" s="216"/>
      <c r="Q358" s="216"/>
      <c r="R358" s="216"/>
      <c r="S358" s="216"/>
      <c r="T358" s="217"/>
      <c r="AT358" s="218" t="s">
        <v>260</v>
      </c>
      <c r="AU358" s="218" t="s">
        <v>94</v>
      </c>
      <c r="AV358" s="11" t="s">
        <v>94</v>
      </c>
      <c r="AW358" s="11" t="s">
        <v>35</v>
      </c>
      <c r="AX358" s="11" t="s">
        <v>79</v>
      </c>
      <c r="AY358" s="218" t="s">
        <v>250</v>
      </c>
    </row>
    <row r="359" spans="2:65" s="1" customFormat="1" ht="22.5" customHeight="1">
      <c r="B359" s="41"/>
      <c r="C359" s="195" t="s">
        <v>778</v>
      </c>
      <c r="D359" s="195" t="s">
        <v>253</v>
      </c>
      <c r="E359" s="196" t="s">
        <v>779</v>
      </c>
      <c r="F359" s="197" t="s">
        <v>780</v>
      </c>
      <c r="G359" s="198" t="s">
        <v>647</v>
      </c>
      <c r="H359" s="255"/>
      <c r="I359" s="200"/>
      <c r="J359" s="201">
        <f>ROUND(I359*H359,2)</f>
        <v>0</v>
      </c>
      <c r="K359" s="197" t="s">
        <v>257</v>
      </c>
      <c r="L359" s="61"/>
      <c r="M359" s="202" t="s">
        <v>21</v>
      </c>
      <c r="N359" s="203" t="s">
        <v>43</v>
      </c>
      <c r="O359" s="42"/>
      <c r="P359" s="204">
        <f>O359*H359</f>
        <v>0</v>
      </c>
      <c r="Q359" s="204">
        <v>0</v>
      </c>
      <c r="R359" s="204">
        <f>Q359*H359</f>
        <v>0</v>
      </c>
      <c r="S359" s="204">
        <v>0</v>
      </c>
      <c r="T359" s="205">
        <f>S359*H359</f>
        <v>0</v>
      </c>
      <c r="AR359" s="24" t="s">
        <v>330</v>
      </c>
      <c r="AT359" s="24" t="s">
        <v>253</v>
      </c>
      <c r="AU359" s="24" t="s">
        <v>94</v>
      </c>
      <c r="AY359" s="24" t="s">
        <v>250</v>
      </c>
      <c r="BE359" s="206">
        <f>IF(N359="základní",J359,0)</f>
        <v>0</v>
      </c>
      <c r="BF359" s="206">
        <f>IF(N359="snížená",J359,0)</f>
        <v>0</v>
      </c>
      <c r="BG359" s="206">
        <f>IF(N359="zákl. přenesená",J359,0)</f>
        <v>0</v>
      </c>
      <c r="BH359" s="206">
        <f>IF(N359="sníž. přenesená",J359,0)</f>
        <v>0</v>
      </c>
      <c r="BI359" s="206">
        <f>IF(N359="nulová",J359,0)</f>
        <v>0</v>
      </c>
      <c r="BJ359" s="24" t="s">
        <v>94</v>
      </c>
      <c r="BK359" s="206">
        <f>ROUND(I359*H359,2)</f>
        <v>0</v>
      </c>
      <c r="BL359" s="24" t="s">
        <v>330</v>
      </c>
      <c r="BM359" s="24" t="s">
        <v>2628</v>
      </c>
    </row>
    <row r="360" spans="2:65" s="10" customFormat="1" ht="29.85" customHeight="1">
      <c r="B360" s="178"/>
      <c r="C360" s="179"/>
      <c r="D360" s="192" t="s">
        <v>70</v>
      </c>
      <c r="E360" s="193" t="s">
        <v>782</v>
      </c>
      <c r="F360" s="193" t="s">
        <v>783</v>
      </c>
      <c r="G360" s="179"/>
      <c r="H360" s="179"/>
      <c r="I360" s="182"/>
      <c r="J360" s="194">
        <f>BK360</f>
        <v>0</v>
      </c>
      <c r="K360" s="179"/>
      <c r="L360" s="184"/>
      <c r="M360" s="185"/>
      <c r="N360" s="186"/>
      <c r="O360" s="186"/>
      <c r="P360" s="187">
        <f>SUM(P361:P376)</f>
        <v>0</v>
      </c>
      <c r="Q360" s="186"/>
      <c r="R360" s="187">
        <f>SUM(R361:R376)</f>
        <v>4.0625999999999995E-2</v>
      </c>
      <c r="S360" s="186"/>
      <c r="T360" s="188">
        <f>SUM(T361:T376)</f>
        <v>0</v>
      </c>
      <c r="AR360" s="189" t="s">
        <v>94</v>
      </c>
      <c r="AT360" s="190" t="s">
        <v>70</v>
      </c>
      <c r="AU360" s="190" t="s">
        <v>79</v>
      </c>
      <c r="AY360" s="189" t="s">
        <v>250</v>
      </c>
      <c r="BK360" s="191">
        <f>SUM(BK361:BK376)</f>
        <v>0</v>
      </c>
    </row>
    <row r="361" spans="2:65" s="1" customFormat="1" ht="22.5" customHeight="1">
      <c r="B361" s="41"/>
      <c r="C361" s="195" t="s">
        <v>784</v>
      </c>
      <c r="D361" s="195" t="s">
        <v>253</v>
      </c>
      <c r="E361" s="196" t="s">
        <v>785</v>
      </c>
      <c r="F361" s="197" t="s">
        <v>786</v>
      </c>
      <c r="G361" s="198" t="s">
        <v>356</v>
      </c>
      <c r="H361" s="199">
        <v>8</v>
      </c>
      <c r="I361" s="200"/>
      <c r="J361" s="201">
        <f t="shared" ref="J361:J376" si="0">ROUND(I361*H361,2)</f>
        <v>0</v>
      </c>
      <c r="K361" s="197" t="s">
        <v>21</v>
      </c>
      <c r="L361" s="61"/>
      <c r="M361" s="202" t="s">
        <v>21</v>
      </c>
      <c r="N361" s="203" t="s">
        <v>43</v>
      </c>
      <c r="O361" s="42"/>
      <c r="P361" s="204">
        <f t="shared" ref="P361:P376" si="1">O361*H361</f>
        <v>0</v>
      </c>
      <c r="Q361" s="204">
        <v>3.5E-4</v>
      </c>
      <c r="R361" s="204">
        <f t="shared" ref="R361:R376" si="2">Q361*H361</f>
        <v>2.8E-3</v>
      </c>
      <c r="S361" s="204">
        <v>0</v>
      </c>
      <c r="T361" s="205">
        <f t="shared" ref="T361:T376" si="3">S361*H361</f>
        <v>0</v>
      </c>
      <c r="AR361" s="24" t="s">
        <v>330</v>
      </c>
      <c r="AT361" s="24" t="s">
        <v>253</v>
      </c>
      <c r="AU361" s="24" t="s">
        <v>94</v>
      </c>
      <c r="AY361" s="24" t="s">
        <v>250</v>
      </c>
      <c r="BE361" s="206">
        <f t="shared" ref="BE361:BE376" si="4">IF(N361="základní",J361,0)</f>
        <v>0</v>
      </c>
      <c r="BF361" s="206">
        <f t="shared" ref="BF361:BF376" si="5">IF(N361="snížená",J361,0)</f>
        <v>0</v>
      </c>
      <c r="BG361" s="206">
        <f t="shared" ref="BG361:BG376" si="6">IF(N361="zákl. přenesená",J361,0)</f>
        <v>0</v>
      </c>
      <c r="BH361" s="206">
        <f t="shared" ref="BH361:BH376" si="7">IF(N361="sníž. přenesená",J361,0)</f>
        <v>0</v>
      </c>
      <c r="BI361" s="206">
        <f t="shared" ref="BI361:BI376" si="8">IF(N361="nulová",J361,0)</f>
        <v>0</v>
      </c>
      <c r="BJ361" s="24" t="s">
        <v>94</v>
      </c>
      <c r="BK361" s="206">
        <f t="shared" ref="BK361:BK376" si="9">ROUND(I361*H361,2)</f>
        <v>0</v>
      </c>
      <c r="BL361" s="24" t="s">
        <v>330</v>
      </c>
      <c r="BM361" s="24" t="s">
        <v>2629</v>
      </c>
    </row>
    <row r="362" spans="2:65" s="1" customFormat="1" ht="22.5" customHeight="1">
      <c r="B362" s="41"/>
      <c r="C362" s="195" t="s">
        <v>788</v>
      </c>
      <c r="D362" s="195" t="s">
        <v>253</v>
      </c>
      <c r="E362" s="196" t="s">
        <v>789</v>
      </c>
      <c r="F362" s="197" t="s">
        <v>2630</v>
      </c>
      <c r="G362" s="198" t="s">
        <v>356</v>
      </c>
      <c r="H362" s="199">
        <v>16</v>
      </c>
      <c r="I362" s="200"/>
      <c r="J362" s="201">
        <f t="shared" si="0"/>
        <v>0</v>
      </c>
      <c r="K362" s="197" t="s">
        <v>21</v>
      </c>
      <c r="L362" s="61"/>
      <c r="M362" s="202" t="s">
        <v>21</v>
      </c>
      <c r="N362" s="203" t="s">
        <v>43</v>
      </c>
      <c r="O362" s="42"/>
      <c r="P362" s="204">
        <f t="shared" si="1"/>
        <v>0</v>
      </c>
      <c r="Q362" s="204">
        <v>3.5E-4</v>
      </c>
      <c r="R362" s="204">
        <f t="shared" si="2"/>
        <v>5.5999999999999999E-3</v>
      </c>
      <c r="S362" s="204">
        <v>0</v>
      </c>
      <c r="T362" s="205">
        <f t="shared" si="3"/>
        <v>0</v>
      </c>
      <c r="AR362" s="24" t="s">
        <v>330</v>
      </c>
      <c r="AT362" s="24" t="s">
        <v>253</v>
      </c>
      <c r="AU362" s="24" t="s">
        <v>94</v>
      </c>
      <c r="AY362" s="24" t="s">
        <v>250</v>
      </c>
      <c r="BE362" s="206">
        <f t="shared" si="4"/>
        <v>0</v>
      </c>
      <c r="BF362" s="206">
        <f t="shared" si="5"/>
        <v>0</v>
      </c>
      <c r="BG362" s="206">
        <f t="shared" si="6"/>
        <v>0</v>
      </c>
      <c r="BH362" s="206">
        <f t="shared" si="7"/>
        <v>0</v>
      </c>
      <c r="BI362" s="206">
        <f t="shared" si="8"/>
        <v>0</v>
      </c>
      <c r="BJ362" s="24" t="s">
        <v>94</v>
      </c>
      <c r="BK362" s="206">
        <f t="shared" si="9"/>
        <v>0</v>
      </c>
      <c r="BL362" s="24" t="s">
        <v>330</v>
      </c>
      <c r="BM362" s="24" t="s">
        <v>2631</v>
      </c>
    </row>
    <row r="363" spans="2:65" s="1" customFormat="1" ht="31.5" customHeight="1">
      <c r="B363" s="41"/>
      <c r="C363" s="195" t="s">
        <v>792</v>
      </c>
      <c r="D363" s="195" t="s">
        <v>253</v>
      </c>
      <c r="E363" s="196" t="s">
        <v>793</v>
      </c>
      <c r="F363" s="197" t="s">
        <v>2632</v>
      </c>
      <c r="G363" s="198" t="s">
        <v>356</v>
      </c>
      <c r="H363" s="199">
        <v>8</v>
      </c>
      <c r="I363" s="200"/>
      <c r="J363" s="201">
        <f t="shared" si="0"/>
        <v>0</v>
      </c>
      <c r="K363" s="197" t="s">
        <v>21</v>
      </c>
      <c r="L363" s="61"/>
      <c r="M363" s="202" t="s">
        <v>21</v>
      </c>
      <c r="N363" s="203" t="s">
        <v>43</v>
      </c>
      <c r="O363" s="42"/>
      <c r="P363" s="204">
        <f t="shared" si="1"/>
        <v>0</v>
      </c>
      <c r="Q363" s="204">
        <v>1.09E-3</v>
      </c>
      <c r="R363" s="204">
        <f t="shared" si="2"/>
        <v>8.7200000000000003E-3</v>
      </c>
      <c r="S363" s="204">
        <v>0</v>
      </c>
      <c r="T363" s="205">
        <f t="shared" si="3"/>
        <v>0</v>
      </c>
      <c r="AR363" s="24" t="s">
        <v>330</v>
      </c>
      <c r="AT363" s="24" t="s">
        <v>253</v>
      </c>
      <c r="AU363" s="24" t="s">
        <v>94</v>
      </c>
      <c r="AY363" s="24" t="s">
        <v>250</v>
      </c>
      <c r="BE363" s="206">
        <f t="shared" si="4"/>
        <v>0</v>
      </c>
      <c r="BF363" s="206">
        <f t="shared" si="5"/>
        <v>0</v>
      </c>
      <c r="BG363" s="206">
        <f t="shared" si="6"/>
        <v>0</v>
      </c>
      <c r="BH363" s="206">
        <f t="shared" si="7"/>
        <v>0</v>
      </c>
      <c r="BI363" s="206">
        <f t="shared" si="8"/>
        <v>0</v>
      </c>
      <c r="BJ363" s="24" t="s">
        <v>94</v>
      </c>
      <c r="BK363" s="206">
        <f t="shared" si="9"/>
        <v>0</v>
      </c>
      <c r="BL363" s="24" t="s">
        <v>330</v>
      </c>
      <c r="BM363" s="24" t="s">
        <v>2633</v>
      </c>
    </row>
    <row r="364" spans="2:65" s="1" customFormat="1" ht="22.5" customHeight="1">
      <c r="B364" s="41"/>
      <c r="C364" s="195" t="s">
        <v>796</v>
      </c>
      <c r="D364" s="195" t="s">
        <v>253</v>
      </c>
      <c r="E364" s="196" t="s">
        <v>797</v>
      </c>
      <c r="F364" s="197" t="s">
        <v>2634</v>
      </c>
      <c r="G364" s="198" t="s">
        <v>356</v>
      </c>
      <c r="H364" s="199">
        <v>0.7</v>
      </c>
      <c r="I364" s="200"/>
      <c r="J364" s="201">
        <f t="shared" si="0"/>
        <v>0</v>
      </c>
      <c r="K364" s="197" t="s">
        <v>21</v>
      </c>
      <c r="L364" s="61"/>
      <c r="M364" s="202" t="s">
        <v>21</v>
      </c>
      <c r="N364" s="203" t="s">
        <v>43</v>
      </c>
      <c r="O364" s="42"/>
      <c r="P364" s="204">
        <f t="shared" si="1"/>
        <v>0</v>
      </c>
      <c r="Q364" s="204">
        <v>1.09E-3</v>
      </c>
      <c r="R364" s="204">
        <f t="shared" si="2"/>
        <v>7.6300000000000001E-4</v>
      </c>
      <c r="S364" s="204">
        <v>0</v>
      </c>
      <c r="T364" s="205">
        <f t="shared" si="3"/>
        <v>0</v>
      </c>
      <c r="AR364" s="24" t="s">
        <v>330</v>
      </c>
      <c r="AT364" s="24" t="s">
        <v>253</v>
      </c>
      <c r="AU364" s="24" t="s">
        <v>94</v>
      </c>
      <c r="AY364" s="24" t="s">
        <v>250</v>
      </c>
      <c r="BE364" s="206">
        <f t="shared" si="4"/>
        <v>0</v>
      </c>
      <c r="BF364" s="206">
        <f t="shared" si="5"/>
        <v>0</v>
      </c>
      <c r="BG364" s="206">
        <f t="shared" si="6"/>
        <v>0</v>
      </c>
      <c r="BH364" s="206">
        <f t="shared" si="7"/>
        <v>0</v>
      </c>
      <c r="BI364" s="206">
        <f t="shared" si="8"/>
        <v>0</v>
      </c>
      <c r="BJ364" s="24" t="s">
        <v>94</v>
      </c>
      <c r="BK364" s="206">
        <f t="shared" si="9"/>
        <v>0</v>
      </c>
      <c r="BL364" s="24" t="s">
        <v>330</v>
      </c>
      <c r="BM364" s="24" t="s">
        <v>2635</v>
      </c>
    </row>
    <row r="365" spans="2:65" s="1" customFormat="1" ht="22.5" customHeight="1">
      <c r="B365" s="41"/>
      <c r="C365" s="195" t="s">
        <v>800</v>
      </c>
      <c r="D365" s="195" t="s">
        <v>253</v>
      </c>
      <c r="E365" s="196" t="s">
        <v>801</v>
      </c>
      <c r="F365" s="197" t="s">
        <v>2636</v>
      </c>
      <c r="G365" s="198" t="s">
        <v>356</v>
      </c>
      <c r="H365" s="199">
        <v>6</v>
      </c>
      <c r="I365" s="200"/>
      <c r="J365" s="201">
        <f t="shared" si="0"/>
        <v>0</v>
      </c>
      <c r="K365" s="197" t="s">
        <v>21</v>
      </c>
      <c r="L365" s="61"/>
      <c r="M365" s="202" t="s">
        <v>21</v>
      </c>
      <c r="N365" s="203" t="s">
        <v>43</v>
      </c>
      <c r="O365" s="42"/>
      <c r="P365" s="204">
        <f t="shared" si="1"/>
        <v>0</v>
      </c>
      <c r="Q365" s="204">
        <v>1.09E-3</v>
      </c>
      <c r="R365" s="204">
        <f t="shared" si="2"/>
        <v>6.5400000000000007E-3</v>
      </c>
      <c r="S365" s="204">
        <v>0</v>
      </c>
      <c r="T365" s="205">
        <f t="shared" si="3"/>
        <v>0</v>
      </c>
      <c r="AR365" s="24" t="s">
        <v>330</v>
      </c>
      <c r="AT365" s="24" t="s">
        <v>253</v>
      </c>
      <c r="AU365" s="24" t="s">
        <v>94</v>
      </c>
      <c r="AY365" s="24" t="s">
        <v>250</v>
      </c>
      <c r="BE365" s="206">
        <f t="shared" si="4"/>
        <v>0</v>
      </c>
      <c r="BF365" s="206">
        <f t="shared" si="5"/>
        <v>0</v>
      </c>
      <c r="BG365" s="206">
        <f t="shared" si="6"/>
        <v>0</v>
      </c>
      <c r="BH365" s="206">
        <f t="shared" si="7"/>
        <v>0</v>
      </c>
      <c r="BI365" s="206">
        <f t="shared" si="8"/>
        <v>0</v>
      </c>
      <c r="BJ365" s="24" t="s">
        <v>94</v>
      </c>
      <c r="BK365" s="206">
        <f t="shared" si="9"/>
        <v>0</v>
      </c>
      <c r="BL365" s="24" t="s">
        <v>330</v>
      </c>
      <c r="BM365" s="24" t="s">
        <v>2637</v>
      </c>
    </row>
    <row r="366" spans="2:65" s="1" customFormat="1" ht="22.5" customHeight="1">
      <c r="B366" s="41"/>
      <c r="C366" s="195" t="s">
        <v>804</v>
      </c>
      <c r="D366" s="195" t="s">
        <v>253</v>
      </c>
      <c r="E366" s="196" t="s">
        <v>805</v>
      </c>
      <c r="F366" s="197" t="s">
        <v>2638</v>
      </c>
      <c r="G366" s="198" t="s">
        <v>356</v>
      </c>
      <c r="H366" s="199">
        <v>0.7</v>
      </c>
      <c r="I366" s="200"/>
      <c r="J366" s="201">
        <f t="shared" si="0"/>
        <v>0</v>
      </c>
      <c r="K366" s="197" t="s">
        <v>21</v>
      </c>
      <c r="L366" s="61"/>
      <c r="M366" s="202" t="s">
        <v>21</v>
      </c>
      <c r="N366" s="203" t="s">
        <v>43</v>
      </c>
      <c r="O366" s="42"/>
      <c r="P366" s="204">
        <f t="shared" si="1"/>
        <v>0</v>
      </c>
      <c r="Q366" s="204">
        <v>1.09E-3</v>
      </c>
      <c r="R366" s="204">
        <f t="shared" si="2"/>
        <v>7.6300000000000001E-4</v>
      </c>
      <c r="S366" s="204">
        <v>0</v>
      </c>
      <c r="T366" s="205">
        <f t="shared" si="3"/>
        <v>0</v>
      </c>
      <c r="AR366" s="24" t="s">
        <v>330</v>
      </c>
      <c r="AT366" s="24" t="s">
        <v>253</v>
      </c>
      <c r="AU366" s="24" t="s">
        <v>94</v>
      </c>
      <c r="AY366" s="24" t="s">
        <v>250</v>
      </c>
      <c r="BE366" s="206">
        <f t="shared" si="4"/>
        <v>0</v>
      </c>
      <c r="BF366" s="206">
        <f t="shared" si="5"/>
        <v>0</v>
      </c>
      <c r="BG366" s="206">
        <f t="shared" si="6"/>
        <v>0</v>
      </c>
      <c r="BH366" s="206">
        <f t="shared" si="7"/>
        <v>0</v>
      </c>
      <c r="BI366" s="206">
        <f t="shared" si="8"/>
        <v>0</v>
      </c>
      <c r="BJ366" s="24" t="s">
        <v>94</v>
      </c>
      <c r="BK366" s="206">
        <f t="shared" si="9"/>
        <v>0</v>
      </c>
      <c r="BL366" s="24" t="s">
        <v>330</v>
      </c>
      <c r="BM366" s="24" t="s">
        <v>2639</v>
      </c>
    </row>
    <row r="367" spans="2:65" s="1" customFormat="1" ht="22.5" customHeight="1">
      <c r="B367" s="41"/>
      <c r="C367" s="195" t="s">
        <v>808</v>
      </c>
      <c r="D367" s="195" t="s">
        <v>253</v>
      </c>
      <c r="E367" s="196" t="s">
        <v>809</v>
      </c>
      <c r="F367" s="197" t="s">
        <v>810</v>
      </c>
      <c r="G367" s="198" t="s">
        <v>301</v>
      </c>
      <c r="H367" s="199">
        <v>2</v>
      </c>
      <c r="I367" s="200"/>
      <c r="J367" s="201">
        <f t="shared" si="0"/>
        <v>0</v>
      </c>
      <c r="K367" s="197" t="s">
        <v>21</v>
      </c>
      <c r="L367" s="61"/>
      <c r="M367" s="202" t="s">
        <v>21</v>
      </c>
      <c r="N367" s="203" t="s">
        <v>43</v>
      </c>
      <c r="O367" s="42"/>
      <c r="P367" s="204">
        <f t="shared" si="1"/>
        <v>0</v>
      </c>
      <c r="Q367" s="204">
        <v>2.2000000000000001E-4</v>
      </c>
      <c r="R367" s="204">
        <f t="shared" si="2"/>
        <v>4.4000000000000002E-4</v>
      </c>
      <c r="S367" s="204">
        <v>0</v>
      </c>
      <c r="T367" s="205">
        <f t="shared" si="3"/>
        <v>0</v>
      </c>
      <c r="AR367" s="24" t="s">
        <v>330</v>
      </c>
      <c r="AT367" s="24" t="s">
        <v>253</v>
      </c>
      <c r="AU367" s="24" t="s">
        <v>94</v>
      </c>
      <c r="AY367" s="24" t="s">
        <v>250</v>
      </c>
      <c r="BE367" s="206">
        <f t="shared" si="4"/>
        <v>0</v>
      </c>
      <c r="BF367" s="206">
        <f t="shared" si="5"/>
        <v>0</v>
      </c>
      <c r="BG367" s="206">
        <f t="shared" si="6"/>
        <v>0</v>
      </c>
      <c r="BH367" s="206">
        <f t="shared" si="7"/>
        <v>0</v>
      </c>
      <c r="BI367" s="206">
        <f t="shared" si="8"/>
        <v>0</v>
      </c>
      <c r="BJ367" s="24" t="s">
        <v>94</v>
      </c>
      <c r="BK367" s="206">
        <f t="shared" si="9"/>
        <v>0</v>
      </c>
      <c r="BL367" s="24" t="s">
        <v>330</v>
      </c>
      <c r="BM367" s="24" t="s">
        <v>2640</v>
      </c>
    </row>
    <row r="368" spans="2:65" s="1" customFormat="1" ht="22.5" customHeight="1">
      <c r="B368" s="41"/>
      <c r="C368" s="195" t="s">
        <v>812</v>
      </c>
      <c r="D368" s="195" t="s">
        <v>253</v>
      </c>
      <c r="E368" s="196" t="s">
        <v>813</v>
      </c>
      <c r="F368" s="197" t="s">
        <v>814</v>
      </c>
      <c r="G368" s="198" t="s">
        <v>356</v>
      </c>
      <c r="H368" s="199">
        <v>39.4</v>
      </c>
      <c r="I368" s="200"/>
      <c r="J368" s="201">
        <f t="shared" si="0"/>
        <v>0</v>
      </c>
      <c r="K368" s="197" t="s">
        <v>21</v>
      </c>
      <c r="L368" s="61"/>
      <c r="M368" s="202" t="s">
        <v>21</v>
      </c>
      <c r="N368" s="203" t="s">
        <v>43</v>
      </c>
      <c r="O368" s="42"/>
      <c r="P368" s="204">
        <f t="shared" si="1"/>
        <v>0</v>
      </c>
      <c r="Q368" s="204">
        <v>0</v>
      </c>
      <c r="R368" s="204">
        <f t="shared" si="2"/>
        <v>0</v>
      </c>
      <c r="S368" s="204">
        <v>0</v>
      </c>
      <c r="T368" s="205">
        <f t="shared" si="3"/>
        <v>0</v>
      </c>
      <c r="AR368" s="24" t="s">
        <v>330</v>
      </c>
      <c r="AT368" s="24" t="s">
        <v>253</v>
      </c>
      <c r="AU368" s="24" t="s">
        <v>94</v>
      </c>
      <c r="AY368" s="24" t="s">
        <v>250</v>
      </c>
      <c r="BE368" s="206">
        <f t="shared" si="4"/>
        <v>0</v>
      </c>
      <c r="BF368" s="206">
        <f t="shared" si="5"/>
        <v>0</v>
      </c>
      <c r="BG368" s="206">
        <f t="shared" si="6"/>
        <v>0</v>
      </c>
      <c r="BH368" s="206">
        <f t="shared" si="7"/>
        <v>0</v>
      </c>
      <c r="BI368" s="206">
        <f t="shared" si="8"/>
        <v>0</v>
      </c>
      <c r="BJ368" s="24" t="s">
        <v>94</v>
      </c>
      <c r="BK368" s="206">
        <f t="shared" si="9"/>
        <v>0</v>
      </c>
      <c r="BL368" s="24" t="s">
        <v>330</v>
      </c>
      <c r="BM368" s="24" t="s">
        <v>2641</v>
      </c>
    </row>
    <row r="369" spans="2:65" s="1" customFormat="1" ht="22.5" customHeight="1">
      <c r="B369" s="41"/>
      <c r="C369" s="195" t="s">
        <v>816</v>
      </c>
      <c r="D369" s="195" t="s">
        <v>253</v>
      </c>
      <c r="E369" s="196" t="s">
        <v>817</v>
      </c>
      <c r="F369" s="197" t="s">
        <v>2642</v>
      </c>
      <c r="G369" s="198" t="s">
        <v>819</v>
      </c>
      <c r="H369" s="199">
        <v>2</v>
      </c>
      <c r="I369" s="200"/>
      <c r="J369" s="201">
        <f t="shared" si="0"/>
        <v>0</v>
      </c>
      <c r="K369" s="197" t="s">
        <v>21</v>
      </c>
      <c r="L369" s="61"/>
      <c r="M369" s="202" t="s">
        <v>21</v>
      </c>
      <c r="N369" s="203" t="s">
        <v>43</v>
      </c>
      <c r="O369" s="42"/>
      <c r="P369" s="204">
        <f t="shared" si="1"/>
        <v>0</v>
      </c>
      <c r="Q369" s="204">
        <v>0</v>
      </c>
      <c r="R369" s="204">
        <f t="shared" si="2"/>
        <v>0</v>
      </c>
      <c r="S369" s="204">
        <v>0</v>
      </c>
      <c r="T369" s="205">
        <f t="shared" si="3"/>
        <v>0</v>
      </c>
      <c r="AR369" s="24" t="s">
        <v>330</v>
      </c>
      <c r="AT369" s="24" t="s">
        <v>253</v>
      </c>
      <c r="AU369" s="24" t="s">
        <v>94</v>
      </c>
      <c r="AY369" s="24" t="s">
        <v>250</v>
      </c>
      <c r="BE369" s="206">
        <f t="shared" si="4"/>
        <v>0</v>
      </c>
      <c r="BF369" s="206">
        <f t="shared" si="5"/>
        <v>0</v>
      </c>
      <c r="BG369" s="206">
        <f t="shared" si="6"/>
        <v>0</v>
      </c>
      <c r="BH369" s="206">
        <f t="shared" si="7"/>
        <v>0</v>
      </c>
      <c r="BI369" s="206">
        <f t="shared" si="8"/>
        <v>0</v>
      </c>
      <c r="BJ369" s="24" t="s">
        <v>94</v>
      </c>
      <c r="BK369" s="206">
        <f t="shared" si="9"/>
        <v>0</v>
      </c>
      <c r="BL369" s="24" t="s">
        <v>330</v>
      </c>
      <c r="BM369" s="24" t="s">
        <v>2643</v>
      </c>
    </row>
    <row r="370" spans="2:65" s="1" customFormat="1" ht="22.5" customHeight="1">
      <c r="B370" s="41"/>
      <c r="C370" s="195" t="s">
        <v>821</v>
      </c>
      <c r="D370" s="195" t="s">
        <v>253</v>
      </c>
      <c r="E370" s="196" t="s">
        <v>822</v>
      </c>
      <c r="F370" s="197" t="s">
        <v>823</v>
      </c>
      <c r="G370" s="198" t="s">
        <v>356</v>
      </c>
      <c r="H370" s="199">
        <v>11</v>
      </c>
      <c r="I370" s="200"/>
      <c r="J370" s="201">
        <f t="shared" si="0"/>
        <v>0</v>
      </c>
      <c r="K370" s="197" t="s">
        <v>21</v>
      </c>
      <c r="L370" s="61"/>
      <c r="M370" s="202" t="s">
        <v>21</v>
      </c>
      <c r="N370" s="203" t="s">
        <v>43</v>
      </c>
      <c r="O370" s="42"/>
      <c r="P370" s="204">
        <f t="shared" si="1"/>
        <v>0</v>
      </c>
      <c r="Q370" s="204">
        <v>0</v>
      </c>
      <c r="R370" s="204">
        <f t="shared" si="2"/>
        <v>0</v>
      </c>
      <c r="S370" s="204">
        <v>0</v>
      </c>
      <c r="T370" s="205">
        <f t="shared" si="3"/>
        <v>0</v>
      </c>
      <c r="AR370" s="24" t="s">
        <v>330</v>
      </c>
      <c r="AT370" s="24" t="s">
        <v>253</v>
      </c>
      <c r="AU370" s="24" t="s">
        <v>94</v>
      </c>
      <c r="AY370" s="24" t="s">
        <v>250</v>
      </c>
      <c r="BE370" s="206">
        <f t="shared" si="4"/>
        <v>0</v>
      </c>
      <c r="BF370" s="206">
        <f t="shared" si="5"/>
        <v>0</v>
      </c>
      <c r="BG370" s="206">
        <f t="shared" si="6"/>
        <v>0</v>
      </c>
      <c r="BH370" s="206">
        <f t="shared" si="7"/>
        <v>0</v>
      </c>
      <c r="BI370" s="206">
        <f t="shared" si="8"/>
        <v>0</v>
      </c>
      <c r="BJ370" s="24" t="s">
        <v>94</v>
      </c>
      <c r="BK370" s="206">
        <f t="shared" si="9"/>
        <v>0</v>
      </c>
      <c r="BL370" s="24" t="s">
        <v>330</v>
      </c>
      <c r="BM370" s="24" t="s">
        <v>2644</v>
      </c>
    </row>
    <row r="371" spans="2:65" s="1" customFormat="1" ht="22.5" customHeight="1">
      <c r="B371" s="41"/>
      <c r="C371" s="195" t="s">
        <v>825</v>
      </c>
      <c r="D371" s="195" t="s">
        <v>253</v>
      </c>
      <c r="E371" s="196" t="s">
        <v>826</v>
      </c>
      <c r="F371" s="197" t="s">
        <v>2645</v>
      </c>
      <c r="G371" s="198" t="s">
        <v>819</v>
      </c>
      <c r="H371" s="199">
        <v>3</v>
      </c>
      <c r="I371" s="200"/>
      <c r="J371" s="201">
        <f t="shared" si="0"/>
        <v>0</v>
      </c>
      <c r="K371" s="197" t="s">
        <v>21</v>
      </c>
      <c r="L371" s="61"/>
      <c r="M371" s="202" t="s">
        <v>21</v>
      </c>
      <c r="N371" s="203" t="s">
        <v>43</v>
      </c>
      <c r="O371" s="42"/>
      <c r="P371" s="204">
        <f t="shared" si="1"/>
        <v>0</v>
      </c>
      <c r="Q371" s="204">
        <v>0</v>
      </c>
      <c r="R371" s="204">
        <f t="shared" si="2"/>
        <v>0</v>
      </c>
      <c r="S371" s="204">
        <v>0</v>
      </c>
      <c r="T371" s="205">
        <f t="shared" si="3"/>
        <v>0</v>
      </c>
      <c r="AR371" s="24" t="s">
        <v>330</v>
      </c>
      <c r="AT371" s="24" t="s">
        <v>253</v>
      </c>
      <c r="AU371" s="24" t="s">
        <v>94</v>
      </c>
      <c r="AY371" s="24" t="s">
        <v>250</v>
      </c>
      <c r="BE371" s="206">
        <f t="shared" si="4"/>
        <v>0</v>
      </c>
      <c r="BF371" s="206">
        <f t="shared" si="5"/>
        <v>0</v>
      </c>
      <c r="BG371" s="206">
        <f t="shared" si="6"/>
        <v>0</v>
      </c>
      <c r="BH371" s="206">
        <f t="shared" si="7"/>
        <v>0</v>
      </c>
      <c r="BI371" s="206">
        <f t="shared" si="8"/>
        <v>0</v>
      </c>
      <c r="BJ371" s="24" t="s">
        <v>94</v>
      </c>
      <c r="BK371" s="206">
        <f t="shared" si="9"/>
        <v>0</v>
      </c>
      <c r="BL371" s="24" t="s">
        <v>330</v>
      </c>
      <c r="BM371" s="24" t="s">
        <v>2646</v>
      </c>
    </row>
    <row r="372" spans="2:65" s="1" customFormat="1" ht="31.5" customHeight="1">
      <c r="B372" s="41"/>
      <c r="C372" s="195" t="s">
        <v>829</v>
      </c>
      <c r="D372" s="195" t="s">
        <v>253</v>
      </c>
      <c r="E372" s="196" t="s">
        <v>830</v>
      </c>
      <c r="F372" s="197" t="s">
        <v>836</v>
      </c>
      <c r="G372" s="198" t="s">
        <v>819</v>
      </c>
      <c r="H372" s="199">
        <v>2</v>
      </c>
      <c r="I372" s="200"/>
      <c r="J372" s="201">
        <f t="shared" si="0"/>
        <v>0</v>
      </c>
      <c r="K372" s="197" t="s">
        <v>21</v>
      </c>
      <c r="L372" s="61"/>
      <c r="M372" s="202" t="s">
        <v>21</v>
      </c>
      <c r="N372" s="203" t="s">
        <v>43</v>
      </c>
      <c r="O372" s="42"/>
      <c r="P372" s="204">
        <f t="shared" si="1"/>
        <v>0</v>
      </c>
      <c r="Q372" s="204">
        <v>0</v>
      </c>
      <c r="R372" s="204">
        <f t="shared" si="2"/>
        <v>0</v>
      </c>
      <c r="S372" s="204">
        <v>0</v>
      </c>
      <c r="T372" s="205">
        <f t="shared" si="3"/>
        <v>0</v>
      </c>
      <c r="AR372" s="24" t="s">
        <v>330</v>
      </c>
      <c r="AT372" s="24" t="s">
        <v>253</v>
      </c>
      <c r="AU372" s="24" t="s">
        <v>94</v>
      </c>
      <c r="AY372" s="24" t="s">
        <v>250</v>
      </c>
      <c r="BE372" s="206">
        <f t="shared" si="4"/>
        <v>0</v>
      </c>
      <c r="BF372" s="206">
        <f t="shared" si="5"/>
        <v>0</v>
      </c>
      <c r="BG372" s="206">
        <f t="shared" si="6"/>
        <v>0</v>
      </c>
      <c r="BH372" s="206">
        <f t="shared" si="7"/>
        <v>0</v>
      </c>
      <c r="BI372" s="206">
        <f t="shared" si="8"/>
        <v>0</v>
      </c>
      <c r="BJ372" s="24" t="s">
        <v>94</v>
      </c>
      <c r="BK372" s="206">
        <f t="shared" si="9"/>
        <v>0</v>
      </c>
      <c r="BL372" s="24" t="s">
        <v>330</v>
      </c>
      <c r="BM372" s="24" t="s">
        <v>2647</v>
      </c>
    </row>
    <row r="373" spans="2:65" s="1" customFormat="1" ht="22.5" customHeight="1">
      <c r="B373" s="41"/>
      <c r="C373" s="195" t="s">
        <v>834</v>
      </c>
      <c r="D373" s="195" t="s">
        <v>253</v>
      </c>
      <c r="E373" s="196" t="s">
        <v>835</v>
      </c>
      <c r="F373" s="197" t="s">
        <v>2648</v>
      </c>
      <c r="G373" s="198" t="s">
        <v>819</v>
      </c>
      <c r="H373" s="199">
        <v>1</v>
      </c>
      <c r="I373" s="200"/>
      <c r="J373" s="201">
        <f t="shared" si="0"/>
        <v>0</v>
      </c>
      <c r="K373" s="197" t="s">
        <v>21</v>
      </c>
      <c r="L373" s="61"/>
      <c r="M373" s="202" t="s">
        <v>21</v>
      </c>
      <c r="N373" s="203" t="s">
        <v>43</v>
      </c>
      <c r="O373" s="42"/>
      <c r="P373" s="204">
        <f t="shared" si="1"/>
        <v>0</v>
      </c>
      <c r="Q373" s="204">
        <v>0</v>
      </c>
      <c r="R373" s="204">
        <f t="shared" si="2"/>
        <v>0</v>
      </c>
      <c r="S373" s="204">
        <v>0</v>
      </c>
      <c r="T373" s="205">
        <f t="shared" si="3"/>
        <v>0</v>
      </c>
      <c r="AR373" s="24" t="s">
        <v>330</v>
      </c>
      <c r="AT373" s="24" t="s">
        <v>253</v>
      </c>
      <c r="AU373" s="24" t="s">
        <v>94</v>
      </c>
      <c r="AY373" s="24" t="s">
        <v>250</v>
      </c>
      <c r="BE373" s="206">
        <f t="shared" si="4"/>
        <v>0</v>
      </c>
      <c r="BF373" s="206">
        <f t="shared" si="5"/>
        <v>0</v>
      </c>
      <c r="BG373" s="206">
        <f t="shared" si="6"/>
        <v>0</v>
      </c>
      <c r="BH373" s="206">
        <f t="shared" si="7"/>
        <v>0</v>
      </c>
      <c r="BI373" s="206">
        <f t="shared" si="8"/>
        <v>0</v>
      </c>
      <c r="BJ373" s="24" t="s">
        <v>94</v>
      </c>
      <c r="BK373" s="206">
        <f t="shared" si="9"/>
        <v>0</v>
      </c>
      <c r="BL373" s="24" t="s">
        <v>330</v>
      </c>
      <c r="BM373" s="24" t="s">
        <v>2649</v>
      </c>
    </row>
    <row r="374" spans="2:65" s="1" customFormat="1" ht="22.5" customHeight="1">
      <c r="B374" s="41"/>
      <c r="C374" s="195" t="s">
        <v>839</v>
      </c>
      <c r="D374" s="195" t="s">
        <v>253</v>
      </c>
      <c r="E374" s="196" t="s">
        <v>840</v>
      </c>
      <c r="F374" s="197" t="s">
        <v>2650</v>
      </c>
      <c r="G374" s="198" t="s">
        <v>819</v>
      </c>
      <c r="H374" s="199">
        <v>1</v>
      </c>
      <c r="I374" s="200"/>
      <c r="J374" s="201">
        <f t="shared" si="0"/>
        <v>0</v>
      </c>
      <c r="K374" s="197" t="s">
        <v>21</v>
      </c>
      <c r="L374" s="61"/>
      <c r="M374" s="202" t="s">
        <v>21</v>
      </c>
      <c r="N374" s="203" t="s">
        <v>43</v>
      </c>
      <c r="O374" s="42"/>
      <c r="P374" s="204">
        <f t="shared" si="1"/>
        <v>0</v>
      </c>
      <c r="Q374" s="204">
        <v>0</v>
      </c>
      <c r="R374" s="204">
        <f t="shared" si="2"/>
        <v>0</v>
      </c>
      <c r="S374" s="204">
        <v>0</v>
      </c>
      <c r="T374" s="205">
        <f t="shared" si="3"/>
        <v>0</v>
      </c>
      <c r="AR374" s="24" t="s">
        <v>330</v>
      </c>
      <c r="AT374" s="24" t="s">
        <v>253</v>
      </c>
      <c r="AU374" s="24" t="s">
        <v>94</v>
      </c>
      <c r="AY374" s="24" t="s">
        <v>250</v>
      </c>
      <c r="BE374" s="206">
        <f t="shared" si="4"/>
        <v>0</v>
      </c>
      <c r="BF374" s="206">
        <f t="shared" si="5"/>
        <v>0</v>
      </c>
      <c r="BG374" s="206">
        <f t="shared" si="6"/>
        <v>0</v>
      </c>
      <c r="BH374" s="206">
        <f t="shared" si="7"/>
        <v>0</v>
      </c>
      <c r="BI374" s="206">
        <f t="shared" si="8"/>
        <v>0</v>
      </c>
      <c r="BJ374" s="24" t="s">
        <v>94</v>
      </c>
      <c r="BK374" s="206">
        <f t="shared" si="9"/>
        <v>0</v>
      </c>
      <c r="BL374" s="24" t="s">
        <v>330</v>
      </c>
      <c r="BM374" s="24" t="s">
        <v>2651</v>
      </c>
    </row>
    <row r="375" spans="2:65" s="1" customFormat="1" ht="22.5" customHeight="1">
      <c r="B375" s="41"/>
      <c r="C375" s="195" t="s">
        <v>843</v>
      </c>
      <c r="D375" s="195" t="s">
        <v>253</v>
      </c>
      <c r="E375" s="196" t="s">
        <v>844</v>
      </c>
      <c r="F375" s="197" t="s">
        <v>831</v>
      </c>
      <c r="G375" s="198" t="s">
        <v>832</v>
      </c>
      <c r="H375" s="199">
        <v>1</v>
      </c>
      <c r="I375" s="200"/>
      <c r="J375" s="201">
        <f t="shared" si="0"/>
        <v>0</v>
      </c>
      <c r="K375" s="197" t="s">
        <v>21</v>
      </c>
      <c r="L375" s="61"/>
      <c r="M375" s="202" t="s">
        <v>21</v>
      </c>
      <c r="N375" s="203" t="s">
        <v>43</v>
      </c>
      <c r="O375" s="42"/>
      <c r="P375" s="204">
        <f t="shared" si="1"/>
        <v>0</v>
      </c>
      <c r="Q375" s="204">
        <v>1.4999999999999999E-2</v>
      </c>
      <c r="R375" s="204">
        <f t="shared" si="2"/>
        <v>1.4999999999999999E-2</v>
      </c>
      <c r="S375" s="204">
        <v>0</v>
      </c>
      <c r="T375" s="205">
        <f t="shared" si="3"/>
        <v>0</v>
      </c>
      <c r="AR375" s="24" t="s">
        <v>330</v>
      </c>
      <c r="AT375" s="24" t="s">
        <v>253</v>
      </c>
      <c r="AU375" s="24" t="s">
        <v>94</v>
      </c>
      <c r="AY375" s="24" t="s">
        <v>250</v>
      </c>
      <c r="BE375" s="206">
        <f t="shared" si="4"/>
        <v>0</v>
      </c>
      <c r="BF375" s="206">
        <f t="shared" si="5"/>
        <v>0</v>
      </c>
      <c r="BG375" s="206">
        <f t="shared" si="6"/>
        <v>0</v>
      </c>
      <c r="BH375" s="206">
        <f t="shared" si="7"/>
        <v>0</v>
      </c>
      <c r="BI375" s="206">
        <f t="shared" si="8"/>
        <v>0</v>
      </c>
      <c r="BJ375" s="24" t="s">
        <v>94</v>
      </c>
      <c r="BK375" s="206">
        <f t="shared" si="9"/>
        <v>0</v>
      </c>
      <c r="BL375" s="24" t="s">
        <v>330</v>
      </c>
      <c r="BM375" s="24" t="s">
        <v>2652</v>
      </c>
    </row>
    <row r="376" spans="2:65" s="1" customFormat="1" ht="22.5" customHeight="1">
      <c r="B376" s="41"/>
      <c r="C376" s="195" t="s">
        <v>849</v>
      </c>
      <c r="D376" s="195" t="s">
        <v>253</v>
      </c>
      <c r="E376" s="196" t="s">
        <v>850</v>
      </c>
      <c r="F376" s="197" t="s">
        <v>845</v>
      </c>
      <c r="G376" s="198" t="s">
        <v>266</v>
      </c>
      <c r="H376" s="199">
        <v>6.6000000000000003E-2</v>
      </c>
      <c r="I376" s="200"/>
      <c r="J376" s="201">
        <f t="shared" si="0"/>
        <v>0</v>
      </c>
      <c r="K376" s="197" t="s">
        <v>21</v>
      </c>
      <c r="L376" s="61"/>
      <c r="M376" s="202" t="s">
        <v>21</v>
      </c>
      <c r="N376" s="203" t="s">
        <v>43</v>
      </c>
      <c r="O376" s="42"/>
      <c r="P376" s="204">
        <f t="shared" si="1"/>
        <v>0</v>
      </c>
      <c r="Q376" s="204">
        <v>0</v>
      </c>
      <c r="R376" s="204">
        <f t="shared" si="2"/>
        <v>0</v>
      </c>
      <c r="S376" s="204">
        <v>0</v>
      </c>
      <c r="T376" s="205">
        <f t="shared" si="3"/>
        <v>0</v>
      </c>
      <c r="AR376" s="24" t="s">
        <v>330</v>
      </c>
      <c r="AT376" s="24" t="s">
        <v>253</v>
      </c>
      <c r="AU376" s="24" t="s">
        <v>94</v>
      </c>
      <c r="AY376" s="24" t="s">
        <v>250</v>
      </c>
      <c r="BE376" s="206">
        <f t="shared" si="4"/>
        <v>0</v>
      </c>
      <c r="BF376" s="206">
        <f t="shared" si="5"/>
        <v>0</v>
      </c>
      <c r="BG376" s="206">
        <f t="shared" si="6"/>
        <v>0</v>
      </c>
      <c r="BH376" s="206">
        <f t="shared" si="7"/>
        <v>0</v>
      </c>
      <c r="BI376" s="206">
        <f t="shared" si="8"/>
        <v>0</v>
      </c>
      <c r="BJ376" s="24" t="s">
        <v>94</v>
      </c>
      <c r="BK376" s="206">
        <f t="shared" si="9"/>
        <v>0</v>
      </c>
      <c r="BL376" s="24" t="s">
        <v>330</v>
      </c>
      <c r="BM376" s="24" t="s">
        <v>2653</v>
      </c>
    </row>
    <row r="377" spans="2:65" s="10" customFormat="1" ht="29.85" customHeight="1">
      <c r="B377" s="178"/>
      <c r="C377" s="179"/>
      <c r="D377" s="192" t="s">
        <v>70</v>
      </c>
      <c r="E377" s="193" t="s">
        <v>847</v>
      </c>
      <c r="F377" s="193" t="s">
        <v>848</v>
      </c>
      <c r="G377" s="179"/>
      <c r="H377" s="179"/>
      <c r="I377" s="182"/>
      <c r="J377" s="194">
        <f>BK377</f>
        <v>0</v>
      </c>
      <c r="K377" s="179"/>
      <c r="L377" s="184"/>
      <c r="M377" s="185"/>
      <c r="N377" s="186"/>
      <c r="O377" s="186"/>
      <c r="P377" s="187">
        <f>SUM(P378:P390)</f>
        <v>0</v>
      </c>
      <c r="Q377" s="186"/>
      <c r="R377" s="187">
        <f>SUM(R378:R390)</f>
        <v>5.0139999999999997E-2</v>
      </c>
      <c r="S377" s="186"/>
      <c r="T377" s="188">
        <f>SUM(T378:T390)</f>
        <v>0</v>
      </c>
      <c r="AR377" s="189" t="s">
        <v>94</v>
      </c>
      <c r="AT377" s="190" t="s">
        <v>70</v>
      </c>
      <c r="AU377" s="190" t="s">
        <v>79</v>
      </c>
      <c r="AY377" s="189" t="s">
        <v>250</v>
      </c>
      <c r="BK377" s="191">
        <f>SUM(BK378:BK390)</f>
        <v>0</v>
      </c>
    </row>
    <row r="378" spans="2:65" s="1" customFormat="1" ht="31.5" customHeight="1">
      <c r="B378" s="41"/>
      <c r="C378" s="195" t="s">
        <v>853</v>
      </c>
      <c r="D378" s="195" t="s">
        <v>253</v>
      </c>
      <c r="E378" s="196" t="s">
        <v>854</v>
      </c>
      <c r="F378" s="197" t="s">
        <v>851</v>
      </c>
      <c r="G378" s="198" t="s">
        <v>356</v>
      </c>
      <c r="H378" s="199">
        <v>14</v>
      </c>
      <c r="I378" s="200"/>
      <c r="J378" s="201">
        <f t="shared" ref="J378:J390" si="10">ROUND(I378*H378,2)</f>
        <v>0</v>
      </c>
      <c r="K378" s="197" t="s">
        <v>21</v>
      </c>
      <c r="L378" s="61"/>
      <c r="M378" s="202" t="s">
        <v>21</v>
      </c>
      <c r="N378" s="203" t="s">
        <v>43</v>
      </c>
      <c r="O378" s="42"/>
      <c r="P378" s="204">
        <f t="shared" ref="P378:P390" si="11">O378*H378</f>
        <v>0</v>
      </c>
      <c r="Q378" s="204">
        <v>1.4999999999999999E-4</v>
      </c>
      <c r="R378" s="204">
        <f t="shared" ref="R378:R390" si="12">Q378*H378</f>
        <v>2.0999999999999999E-3</v>
      </c>
      <c r="S378" s="204">
        <v>0</v>
      </c>
      <c r="T378" s="205">
        <f t="shared" ref="T378:T390" si="13">S378*H378</f>
        <v>0</v>
      </c>
      <c r="AR378" s="24" t="s">
        <v>330</v>
      </c>
      <c r="AT378" s="24" t="s">
        <v>253</v>
      </c>
      <c r="AU378" s="24" t="s">
        <v>94</v>
      </c>
      <c r="AY378" s="24" t="s">
        <v>250</v>
      </c>
      <c r="BE378" s="206">
        <f t="shared" ref="BE378:BE390" si="14">IF(N378="základní",J378,0)</f>
        <v>0</v>
      </c>
      <c r="BF378" s="206">
        <f t="shared" ref="BF378:BF390" si="15">IF(N378="snížená",J378,0)</f>
        <v>0</v>
      </c>
      <c r="BG378" s="206">
        <f t="shared" ref="BG378:BG390" si="16">IF(N378="zákl. přenesená",J378,0)</f>
        <v>0</v>
      </c>
      <c r="BH378" s="206">
        <f t="shared" ref="BH378:BH390" si="17">IF(N378="sníž. přenesená",J378,0)</f>
        <v>0</v>
      </c>
      <c r="BI378" s="206">
        <f t="shared" ref="BI378:BI390" si="18">IF(N378="nulová",J378,0)</f>
        <v>0</v>
      </c>
      <c r="BJ378" s="24" t="s">
        <v>94</v>
      </c>
      <c r="BK378" s="206">
        <f t="shared" ref="BK378:BK390" si="19">ROUND(I378*H378,2)</f>
        <v>0</v>
      </c>
      <c r="BL378" s="24" t="s">
        <v>330</v>
      </c>
      <c r="BM378" s="24" t="s">
        <v>2654</v>
      </c>
    </row>
    <row r="379" spans="2:65" s="1" customFormat="1" ht="31.5" customHeight="1">
      <c r="B379" s="41"/>
      <c r="C379" s="195" t="s">
        <v>857</v>
      </c>
      <c r="D379" s="195" t="s">
        <v>253</v>
      </c>
      <c r="E379" s="196" t="s">
        <v>858</v>
      </c>
      <c r="F379" s="197" t="s">
        <v>855</v>
      </c>
      <c r="G379" s="198" t="s">
        <v>356</v>
      </c>
      <c r="H379" s="199">
        <v>44</v>
      </c>
      <c r="I379" s="200"/>
      <c r="J379" s="201">
        <f t="shared" si="10"/>
        <v>0</v>
      </c>
      <c r="K379" s="197" t="s">
        <v>21</v>
      </c>
      <c r="L379" s="61"/>
      <c r="M379" s="202" t="s">
        <v>21</v>
      </c>
      <c r="N379" s="203" t="s">
        <v>43</v>
      </c>
      <c r="O379" s="42"/>
      <c r="P379" s="204">
        <f t="shared" si="11"/>
        <v>0</v>
      </c>
      <c r="Q379" s="204">
        <v>2.2000000000000001E-4</v>
      </c>
      <c r="R379" s="204">
        <f t="shared" si="12"/>
        <v>9.6800000000000011E-3</v>
      </c>
      <c r="S379" s="204">
        <v>0</v>
      </c>
      <c r="T379" s="205">
        <f t="shared" si="13"/>
        <v>0</v>
      </c>
      <c r="AR379" s="24" t="s">
        <v>330</v>
      </c>
      <c r="AT379" s="24" t="s">
        <v>253</v>
      </c>
      <c r="AU379" s="24" t="s">
        <v>94</v>
      </c>
      <c r="AY379" s="24" t="s">
        <v>250</v>
      </c>
      <c r="BE379" s="206">
        <f t="shared" si="14"/>
        <v>0</v>
      </c>
      <c r="BF379" s="206">
        <f t="shared" si="15"/>
        <v>0</v>
      </c>
      <c r="BG379" s="206">
        <f t="shared" si="16"/>
        <v>0</v>
      </c>
      <c r="BH379" s="206">
        <f t="shared" si="17"/>
        <v>0</v>
      </c>
      <c r="BI379" s="206">
        <f t="shared" si="18"/>
        <v>0</v>
      </c>
      <c r="BJ379" s="24" t="s">
        <v>94</v>
      </c>
      <c r="BK379" s="206">
        <f t="shared" si="19"/>
        <v>0</v>
      </c>
      <c r="BL379" s="24" t="s">
        <v>330</v>
      </c>
      <c r="BM379" s="24" t="s">
        <v>2655</v>
      </c>
    </row>
    <row r="380" spans="2:65" s="1" customFormat="1" ht="31.5" customHeight="1">
      <c r="B380" s="41"/>
      <c r="C380" s="195" t="s">
        <v>861</v>
      </c>
      <c r="D380" s="195" t="s">
        <v>253</v>
      </c>
      <c r="E380" s="196" t="s">
        <v>862</v>
      </c>
      <c r="F380" s="197" t="s">
        <v>859</v>
      </c>
      <c r="G380" s="198" t="s">
        <v>356</v>
      </c>
      <c r="H380" s="199">
        <v>7</v>
      </c>
      <c r="I380" s="200"/>
      <c r="J380" s="201">
        <f t="shared" si="10"/>
        <v>0</v>
      </c>
      <c r="K380" s="197" t="s">
        <v>21</v>
      </c>
      <c r="L380" s="61"/>
      <c r="M380" s="202" t="s">
        <v>21</v>
      </c>
      <c r="N380" s="203" t="s">
        <v>43</v>
      </c>
      <c r="O380" s="42"/>
      <c r="P380" s="204">
        <f t="shared" si="11"/>
        <v>0</v>
      </c>
      <c r="Q380" s="204">
        <v>2.9999999999999997E-4</v>
      </c>
      <c r="R380" s="204">
        <f t="shared" si="12"/>
        <v>2.0999999999999999E-3</v>
      </c>
      <c r="S380" s="204">
        <v>0</v>
      </c>
      <c r="T380" s="205">
        <f t="shared" si="13"/>
        <v>0</v>
      </c>
      <c r="AR380" s="24" t="s">
        <v>330</v>
      </c>
      <c r="AT380" s="24" t="s">
        <v>253</v>
      </c>
      <c r="AU380" s="24" t="s">
        <v>94</v>
      </c>
      <c r="AY380" s="24" t="s">
        <v>250</v>
      </c>
      <c r="BE380" s="206">
        <f t="shared" si="14"/>
        <v>0</v>
      </c>
      <c r="BF380" s="206">
        <f t="shared" si="15"/>
        <v>0</v>
      </c>
      <c r="BG380" s="206">
        <f t="shared" si="16"/>
        <v>0</v>
      </c>
      <c r="BH380" s="206">
        <f t="shared" si="17"/>
        <v>0</v>
      </c>
      <c r="BI380" s="206">
        <f t="shared" si="18"/>
        <v>0</v>
      </c>
      <c r="BJ380" s="24" t="s">
        <v>94</v>
      </c>
      <c r="BK380" s="206">
        <f t="shared" si="19"/>
        <v>0</v>
      </c>
      <c r="BL380" s="24" t="s">
        <v>330</v>
      </c>
      <c r="BM380" s="24" t="s">
        <v>2656</v>
      </c>
    </row>
    <row r="381" spans="2:65" s="1" customFormat="1" ht="31.5" customHeight="1">
      <c r="B381" s="41"/>
      <c r="C381" s="195" t="s">
        <v>865</v>
      </c>
      <c r="D381" s="195" t="s">
        <v>253</v>
      </c>
      <c r="E381" s="196" t="s">
        <v>866</v>
      </c>
      <c r="F381" s="197" t="s">
        <v>863</v>
      </c>
      <c r="G381" s="198" t="s">
        <v>356</v>
      </c>
      <c r="H381" s="199">
        <v>58</v>
      </c>
      <c r="I381" s="200"/>
      <c r="J381" s="201">
        <f t="shared" si="10"/>
        <v>0</v>
      </c>
      <c r="K381" s="197" t="s">
        <v>21</v>
      </c>
      <c r="L381" s="61"/>
      <c r="M381" s="202" t="s">
        <v>21</v>
      </c>
      <c r="N381" s="203" t="s">
        <v>43</v>
      </c>
      <c r="O381" s="42"/>
      <c r="P381" s="204">
        <f t="shared" si="11"/>
        <v>0</v>
      </c>
      <c r="Q381" s="204">
        <v>6.9999999999999994E-5</v>
      </c>
      <c r="R381" s="204">
        <f t="shared" si="12"/>
        <v>4.0599999999999994E-3</v>
      </c>
      <c r="S381" s="204">
        <v>0</v>
      </c>
      <c r="T381" s="205">
        <f t="shared" si="13"/>
        <v>0</v>
      </c>
      <c r="AR381" s="24" t="s">
        <v>330</v>
      </c>
      <c r="AT381" s="24" t="s">
        <v>253</v>
      </c>
      <c r="AU381" s="24" t="s">
        <v>94</v>
      </c>
      <c r="AY381" s="24" t="s">
        <v>250</v>
      </c>
      <c r="BE381" s="206">
        <f t="shared" si="14"/>
        <v>0</v>
      </c>
      <c r="BF381" s="206">
        <f t="shared" si="15"/>
        <v>0</v>
      </c>
      <c r="BG381" s="206">
        <f t="shared" si="16"/>
        <v>0</v>
      </c>
      <c r="BH381" s="206">
        <f t="shared" si="17"/>
        <v>0</v>
      </c>
      <c r="BI381" s="206">
        <f t="shared" si="18"/>
        <v>0</v>
      </c>
      <c r="BJ381" s="24" t="s">
        <v>94</v>
      </c>
      <c r="BK381" s="206">
        <f t="shared" si="19"/>
        <v>0</v>
      </c>
      <c r="BL381" s="24" t="s">
        <v>330</v>
      </c>
      <c r="BM381" s="24" t="s">
        <v>2657</v>
      </c>
    </row>
    <row r="382" spans="2:65" s="1" customFormat="1" ht="31.5" customHeight="1">
      <c r="B382" s="41"/>
      <c r="C382" s="195" t="s">
        <v>869</v>
      </c>
      <c r="D382" s="195" t="s">
        <v>253</v>
      </c>
      <c r="E382" s="196" t="s">
        <v>870</v>
      </c>
      <c r="F382" s="197" t="s">
        <v>867</v>
      </c>
      <c r="G382" s="198" t="s">
        <v>356</v>
      </c>
      <c r="H382" s="199">
        <v>7</v>
      </c>
      <c r="I382" s="200"/>
      <c r="J382" s="201">
        <f t="shared" si="10"/>
        <v>0</v>
      </c>
      <c r="K382" s="197" t="s">
        <v>21</v>
      </c>
      <c r="L382" s="61"/>
      <c r="M382" s="202" t="s">
        <v>21</v>
      </c>
      <c r="N382" s="203" t="s">
        <v>43</v>
      </c>
      <c r="O382" s="42"/>
      <c r="P382" s="204">
        <f t="shared" si="11"/>
        <v>0</v>
      </c>
      <c r="Q382" s="204">
        <v>9.0000000000000006E-5</v>
      </c>
      <c r="R382" s="204">
        <f t="shared" si="12"/>
        <v>6.3000000000000003E-4</v>
      </c>
      <c r="S382" s="204">
        <v>0</v>
      </c>
      <c r="T382" s="205">
        <f t="shared" si="13"/>
        <v>0</v>
      </c>
      <c r="AR382" s="24" t="s">
        <v>330</v>
      </c>
      <c r="AT382" s="24" t="s">
        <v>253</v>
      </c>
      <c r="AU382" s="24" t="s">
        <v>94</v>
      </c>
      <c r="AY382" s="24" t="s">
        <v>250</v>
      </c>
      <c r="BE382" s="206">
        <f t="shared" si="14"/>
        <v>0</v>
      </c>
      <c r="BF382" s="206">
        <f t="shared" si="15"/>
        <v>0</v>
      </c>
      <c r="BG382" s="206">
        <f t="shared" si="16"/>
        <v>0</v>
      </c>
      <c r="BH382" s="206">
        <f t="shared" si="17"/>
        <v>0</v>
      </c>
      <c r="BI382" s="206">
        <f t="shared" si="18"/>
        <v>0</v>
      </c>
      <c r="BJ382" s="24" t="s">
        <v>94</v>
      </c>
      <c r="BK382" s="206">
        <f t="shared" si="19"/>
        <v>0</v>
      </c>
      <c r="BL382" s="24" t="s">
        <v>330</v>
      </c>
      <c r="BM382" s="24" t="s">
        <v>2658</v>
      </c>
    </row>
    <row r="383" spans="2:65" s="1" customFormat="1" ht="22.5" customHeight="1">
      <c r="B383" s="41"/>
      <c r="C383" s="195" t="s">
        <v>873</v>
      </c>
      <c r="D383" s="195" t="s">
        <v>253</v>
      </c>
      <c r="E383" s="196" t="s">
        <v>874</v>
      </c>
      <c r="F383" s="197" t="s">
        <v>871</v>
      </c>
      <c r="G383" s="198" t="s">
        <v>301</v>
      </c>
      <c r="H383" s="199">
        <v>9</v>
      </c>
      <c r="I383" s="200"/>
      <c r="J383" s="201">
        <f t="shared" si="10"/>
        <v>0</v>
      </c>
      <c r="K383" s="197" t="s">
        <v>21</v>
      </c>
      <c r="L383" s="61"/>
      <c r="M383" s="202" t="s">
        <v>21</v>
      </c>
      <c r="N383" s="203" t="s">
        <v>43</v>
      </c>
      <c r="O383" s="42"/>
      <c r="P383" s="204">
        <f t="shared" si="11"/>
        <v>0</v>
      </c>
      <c r="Q383" s="204">
        <v>1.7000000000000001E-4</v>
      </c>
      <c r="R383" s="204">
        <f t="shared" si="12"/>
        <v>1.5300000000000001E-3</v>
      </c>
      <c r="S383" s="204">
        <v>0</v>
      </c>
      <c r="T383" s="205">
        <f t="shared" si="13"/>
        <v>0</v>
      </c>
      <c r="AR383" s="24" t="s">
        <v>330</v>
      </c>
      <c r="AT383" s="24" t="s">
        <v>253</v>
      </c>
      <c r="AU383" s="24" t="s">
        <v>94</v>
      </c>
      <c r="AY383" s="24" t="s">
        <v>250</v>
      </c>
      <c r="BE383" s="206">
        <f t="shared" si="14"/>
        <v>0</v>
      </c>
      <c r="BF383" s="206">
        <f t="shared" si="15"/>
        <v>0</v>
      </c>
      <c r="BG383" s="206">
        <f t="shared" si="16"/>
        <v>0</v>
      </c>
      <c r="BH383" s="206">
        <f t="shared" si="17"/>
        <v>0</v>
      </c>
      <c r="BI383" s="206">
        <f t="shared" si="18"/>
        <v>0</v>
      </c>
      <c r="BJ383" s="24" t="s">
        <v>94</v>
      </c>
      <c r="BK383" s="206">
        <f t="shared" si="19"/>
        <v>0</v>
      </c>
      <c r="BL383" s="24" t="s">
        <v>330</v>
      </c>
      <c r="BM383" s="24" t="s">
        <v>2659</v>
      </c>
    </row>
    <row r="384" spans="2:65" s="1" customFormat="1" ht="22.5" customHeight="1">
      <c r="B384" s="41"/>
      <c r="C384" s="195" t="s">
        <v>877</v>
      </c>
      <c r="D384" s="195" t="s">
        <v>253</v>
      </c>
      <c r="E384" s="196" t="s">
        <v>878</v>
      </c>
      <c r="F384" s="197" t="s">
        <v>875</v>
      </c>
      <c r="G384" s="198" t="s">
        <v>301</v>
      </c>
      <c r="H384" s="199">
        <v>6</v>
      </c>
      <c r="I384" s="200"/>
      <c r="J384" s="201">
        <f t="shared" si="10"/>
        <v>0</v>
      </c>
      <c r="K384" s="197" t="s">
        <v>21</v>
      </c>
      <c r="L384" s="61"/>
      <c r="M384" s="202" t="s">
        <v>21</v>
      </c>
      <c r="N384" s="203" t="s">
        <v>43</v>
      </c>
      <c r="O384" s="42"/>
      <c r="P384" s="204">
        <f t="shared" si="11"/>
        <v>0</v>
      </c>
      <c r="Q384" s="204">
        <v>1.7000000000000001E-4</v>
      </c>
      <c r="R384" s="204">
        <f t="shared" si="12"/>
        <v>1.0200000000000001E-3</v>
      </c>
      <c r="S384" s="204">
        <v>0</v>
      </c>
      <c r="T384" s="205">
        <f t="shared" si="13"/>
        <v>0</v>
      </c>
      <c r="AR384" s="24" t="s">
        <v>330</v>
      </c>
      <c r="AT384" s="24" t="s">
        <v>253</v>
      </c>
      <c r="AU384" s="24" t="s">
        <v>94</v>
      </c>
      <c r="AY384" s="24" t="s">
        <v>250</v>
      </c>
      <c r="BE384" s="206">
        <f t="shared" si="14"/>
        <v>0</v>
      </c>
      <c r="BF384" s="206">
        <f t="shared" si="15"/>
        <v>0</v>
      </c>
      <c r="BG384" s="206">
        <f t="shared" si="16"/>
        <v>0</v>
      </c>
      <c r="BH384" s="206">
        <f t="shared" si="17"/>
        <v>0</v>
      </c>
      <c r="BI384" s="206">
        <f t="shared" si="18"/>
        <v>0</v>
      </c>
      <c r="BJ384" s="24" t="s">
        <v>94</v>
      </c>
      <c r="BK384" s="206">
        <f t="shared" si="19"/>
        <v>0</v>
      </c>
      <c r="BL384" s="24" t="s">
        <v>330</v>
      </c>
      <c r="BM384" s="24" t="s">
        <v>2660</v>
      </c>
    </row>
    <row r="385" spans="2:65" s="1" customFormat="1" ht="22.5" customHeight="1">
      <c r="B385" s="41"/>
      <c r="C385" s="195" t="s">
        <v>881</v>
      </c>
      <c r="D385" s="195" t="s">
        <v>253</v>
      </c>
      <c r="E385" s="196" t="s">
        <v>882</v>
      </c>
      <c r="F385" s="197" t="s">
        <v>2661</v>
      </c>
      <c r="G385" s="198" t="s">
        <v>301</v>
      </c>
      <c r="H385" s="199">
        <v>2</v>
      </c>
      <c r="I385" s="200"/>
      <c r="J385" s="201">
        <f t="shared" si="10"/>
        <v>0</v>
      </c>
      <c r="K385" s="197" t="s">
        <v>21</v>
      </c>
      <c r="L385" s="61"/>
      <c r="M385" s="202" t="s">
        <v>21</v>
      </c>
      <c r="N385" s="203" t="s">
        <v>43</v>
      </c>
      <c r="O385" s="42"/>
      <c r="P385" s="204">
        <f t="shared" si="11"/>
        <v>0</v>
      </c>
      <c r="Q385" s="204">
        <v>5.9999999999999995E-4</v>
      </c>
      <c r="R385" s="204">
        <f t="shared" si="12"/>
        <v>1.1999999999999999E-3</v>
      </c>
      <c r="S385" s="204">
        <v>0</v>
      </c>
      <c r="T385" s="205">
        <f t="shared" si="13"/>
        <v>0</v>
      </c>
      <c r="AR385" s="24" t="s">
        <v>330</v>
      </c>
      <c r="AT385" s="24" t="s">
        <v>253</v>
      </c>
      <c r="AU385" s="24" t="s">
        <v>94</v>
      </c>
      <c r="AY385" s="24" t="s">
        <v>250</v>
      </c>
      <c r="BE385" s="206">
        <f t="shared" si="14"/>
        <v>0</v>
      </c>
      <c r="BF385" s="206">
        <f t="shared" si="15"/>
        <v>0</v>
      </c>
      <c r="BG385" s="206">
        <f t="shared" si="16"/>
        <v>0</v>
      </c>
      <c r="BH385" s="206">
        <f t="shared" si="17"/>
        <v>0</v>
      </c>
      <c r="BI385" s="206">
        <f t="shared" si="18"/>
        <v>0</v>
      </c>
      <c r="BJ385" s="24" t="s">
        <v>94</v>
      </c>
      <c r="BK385" s="206">
        <f t="shared" si="19"/>
        <v>0</v>
      </c>
      <c r="BL385" s="24" t="s">
        <v>330</v>
      </c>
      <c r="BM385" s="24" t="s">
        <v>2662</v>
      </c>
    </row>
    <row r="386" spans="2:65" s="1" customFormat="1" ht="31.5" customHeight="1">
      <c r="B386" s="41"/>
      <c r="C386" s="195" t="s">
        <v>885</v>
      </c>
      <c r="D386" s="195" t="s">
        <v>253</v>
      </c>
      <c r="E386" s="196" t="s">
        <v>886</v>
      </c>
      <c r="F386" s="197" t="s">
        <v>883</v>
      </c>
      <c r="G386" s="198" t="s">
        <v>301</v>
      </c>
      <c r="H386" s="199">
        <v>1</v>
      </c>
      <c r="I386" s="200"/>
      <c r="J386" s="201">
        <f t="shared" si="10"/>
        <v>0</v>
      </c>
      <c r="K386" s="197" t="s">
        <v>21</v>
      </c>
      <c r="L386" s="61"/>
      <c r="M386" s="202" t="s">
        <v>21</v>
      </c>
      <c r="N386" s="203" t="s">
        <v>43</v>
      </c>
      <c r="O386" s="42"/>
      <c r="P386" s="204">
        <f t="shared" si="11"/>
        <v>0</v>
      </c>
      <c r="Q386" s="204">
        <v>1.17E-3</v>
      </c>
      <c r="R386" s="204">
        <f t="shared" si="12"/>
        <v>1.17E-3</v>
      </c>
      <c r="S386" s="204">
        <v>0</v>
      </c>
      <c r="T386" s="205">
        <f t="shared" si="13"/>
        <v>0</v>
      </c>
      <c r="AR386" s="24" t="s">
        <v>330</v>
      </c>
      <c r="AT386" s="24" t="s">
        <v>253</v>
      </c>
      <c r="AU386" s="24" t="s">
        <v>94</v>
      </c>
      <c r="AY386" s="24" t="s">
        <v>250</v>
      </c>
      <c r="BE386" s="206">
        <f t="shared" si="14"/>
        <v>0</v>
      </c>
      <c r="BF386" s="206">
        <f t="shared" si="15"/>
        <v>0</v>
      </c>
      <c r="BG386" s="206">
        <f t="shared" si="16"/>
        <v>0</v>
      </c>
      <c r="BH386" s="206">
        <f t="shared" si="17"/>
        <v>0</v>
      </c>
      <c r="BI386" s="206">
        <f t="shared" si="18"/>
        <v>0</v>
      </c>
      <c r="BJ386" s="24" t="s">
        <v>94</v>
      </c>
      <c r="BK386" s="206">
        <f t="shared" si="19"/>
        <v>0</v>
      </c>
      <c r="BL386" s="24" t="s">
        <v>330</v>
      </c>
      <c r="BM386" s="24" t="s">
        <v>2663</v>
      </c>
    </row>
    <row r="387" spans="2:65" s="1" customFormat="1" ht="22.5" customHeight="1">
      <c r="B387" s="41"/>
      <c r="C387" s="195" t="s">
        <v>889</v>
      </c>
      <c r="D387" s="195" t="s">
        <v>253</v>
      </c>
      <c r="E387" s="196" t="s">
        <v>890</v>
      </c>
      <c r="F387" s="197" t="s">
        <v>887</v>
      </c>
      <c r="G387" s="198" t="s">
        <v>356</v>
      </c>
      <c r="H387" s="199">
        <v>65</v>
      </c>
      <c r="I387" s="200"/>
      <c r="J387" s="201">
        <f t="shared" si="10"/>
        <v>0</v>
      </c>
      <c r="K387" s="197" t="s">
        <v>21</v>
      </c>
      <c r="L387" s="61"/>
      <c r="M387" s="202" t="s">
        <v>21</v>
      </c>
      <c r="N387" s="203" t="s">
        <v>43</v>
      </c>
      <c r="O387" s="42"/>
      <c r="P387" s="204">
        <f t="shared" si="11"/>
        <v>0</v>
      </c>
      <c r="Q387" s="204">
        <v>4.0000000000000002E-4</v>
      </c>
      <c r="R387" s="204">
        <f t="shared" si="12"/>
        <v>2.6000000000000002E-2</v>
      </c>
      <c r="S387" s="204">
        <v>0</v>
      </c>
      <c r="T387" s="205">
        <f t="shared" si="13"/>
        <v>0</v>
      </c>
      <c r="AR387" s="24" t="s">
        <v>330</v>
      </c>
      <c r="AT387" s="24" t="s">
        <v>253</v>
      </c>
      <c r="AU387" s="24" t="s">
        <v>94</v>
      </c>
      <c r="AY387" s="24" t="s">
        <v>250</v>
      </c>
      <c r="BE387" s="206">
        <f t="shared" si="14"/>
        <v>0</v>
      </c>
      <c r="BF387" s="206">
        <f t="shared" si="15"/>
        <v>0</v>
      </c>
      <c r="BG387" s="206">
        <f t="shared" si="16"/>
        <v>0</v>
      </c>
      <c r="BH387" s="206">
        <f t="shared" si="17"/>
        <v>0</v>
      </c>
      <c r="BI387" s="206">
        <f t="shared" si="18"/>
        <v>0</v>
      </c>
      <c r="BJ387" s="24" t="s">
        <v>94</v>
      </c>
      <c r="BK387" s="206">
        <f t="shared" si="19"/>
        <v>0</v>
      </c>
      <c r="BL387" s="24" t="s">
        <v>330</v>
      </c>
      <c r="BM387" s="24" t="s">
        <v>2664</v>
      </c>
    </row>
    <row r="388" spans="2:65" s="1" customFormat="1" ht="22.5" customHeight="1">
      <c r="B388" s="41"/>
      <c r="C388" s="195" t="s">
        <v>893</v>
      </c>
      <c r="D388" s="195" t="s">
        <v>253</v>
      </c>
      <c r="E388" s="196" t="s">
        <v>894</v>
      </c>
      <c r="F388" s="197" t="s">
        <v>891</v>
      </c>
      <c r="G388" s="198" t="s">
        <v>356</v>
      </c>
      <c r="H388" s="199">
        <v>65</v>
      </c>
      <c r="I388" s="200"/>
      <c r="J388" s="201">
        <f t="shared" si="10"/>
        <v>0</v>
      </c>
      <c r="K388" s="197" t="s">
        <v>21</v>
      </c>
      <c r="L388" s="61"/>
      <c r="M388" s="202" t="s">
        <v>21</v>
      </c>
      <c r="N388" s="203" t="s">
        <v>43</v>
      </c>
      <c r="O388" s="42"/>
      <c r="P388" s="204">
        <f t="shared" si="11"/>
        <v>0</v>
      </c>
      <c r="Q388" s="204">
        <v>1.0000000000000001E-5</v>
      </c>
      <c r="R388" s="204">
        <f t="shared" si="12"/>
        <v>6.5000000000000008E-4</v>
      </c>
      <c r="S388" s="204">
        <v>0</v>
      </c>
      <c r="T388" s="205">
        <f t="shared" si="13"/>
        <v>0</v>
      </c>
      <c r="AR388" s="24" t="s">
        <v>330</v>
      </c>
      <c r="AT388" s="24" t="s">
        <v>253</v>
      </c>
      <c r="AU388" s="24" t="s">
        <v>94</v>
      </c>
      <c r="AY388" s="24" t="s">
        <v>250</v>
      </c>
      <c r="BE388" s="206">
        <f t="shared" si="14"/>
        <v>0</v>
      </c>
      <c r="BF388" s="206">
        <f t="shared" si="15"/>
        <v>0</v>
      </c>
      <c r="BG388" s="206">
        <f t="shared" si="16"/>
        <v>0</v>
      </c>
      <c r="BH388" s="206">
        <f t="shared" si="17"/>
        <v>0</v>
      </c>
      <c r="BI388" s="206">
        <f t="shared" si="18"/>
        <v>0</v>
      </c>
      <c r="BJ388" s="24" t="s">
        <v>94</v>
      </c>
      <c r="BK388" s="206">
        <f t="shared" si="19"/>
        <v>0</v>
      </c>
      <c r="BL388" s="24" t="s">
        <v>330</v>
      </c>
      <c r="BM388" s="24" t="s">
        <v>2665</v>
      </c>
    </row>
    <row r="389" spans="2:65" s="1" customFormat="1" ht="22.5" customHeight="1">
      <c r="B389" s="41"/>
      <c r="C389" s="195" t="s">
        <v>897</v>
      </c>
      <c r="D389" s="195" t="s">
        <v>253</v>
      </c>
      <c r="E389" s="196" t="s">
        <v>2666</v>
      </c>
      <c r="F389" s="197" t="s">
        <v>895</v>
      </c>
      <c r="G389" s="198" t="s">
        <v>301</v>
      </c>
      <c r="H389" s="199">
        <v>8</v>
      </c>
      <c r="I389" s="200"/>
      <c r="J389" s="201">
        <f t="shared" si="10"/>
        <v>0</v>
      </c>
      <c r="K389" s="197" t="s">
        <v>21</v>
      </c>
      <c r="L389" s="61"/>
      <c r="M389" s="202" t="s">
        <v>21</v>
      </c>
      <c r="N389" s="203" t="s">
        <v>43</v>
      </c>
      <c r="O389" s="42"/>
      <c r="P389" s="204">
        <f t="shared" si="11"/>
        <v>0</v>
      </c>
      <c r="Q389" s="204">
        <v>0</v>
      </c>
      <c r="R389" s="204">
        <f t="shared" si="12"/>
        <v>0</v>
      </c>
      <c r="S389" s="204">
        <v>0</v>
      </c>
      <c r="T389" s="205">
        <f t="shared" si="13"/>
        <v>0</v>
      </c>
      <c r="AR389" s="24" t="s">
        <v>330</v>
      </c>
      <c r="AT389" s="24" t="s">
        <v>253</v>
      </c>
      <c r="AU389" s="24" t="s">
        <v>94</v>
      </c>
      <c r="AY389" s="24" t="s">
        <v>250</v>
      </c>
      <c r="BE389" s="206">
        <f t="shared" si="14"/>
        <v>0</v>
      </c>
      <c r="BF389" s="206">
        <f t="shared" si="15"/>
        <v>0</v>
      </c>
      <c r="BG389" s="206">
        <f t="shared" si="16"/>
        <v>0</v>
      </c>
      <c r="BH389" s="206">
        <f t="shared" si="17"/>
        <v>0</v>
      </c>
      <c r="BI389" s="206">
        <f t="shared" si="18"/>
        <v>0</v>
      </c>
      <c r="BJ389" s="24" t="s">
        <v>94</v>
      </c>
      <c r="BK389" s="206">
        <f t="shared" si="19"/>
        <v>0</v>
      </c>
      <c r="BL389" s="24" t="s">
        <v>330</v>
      </c>
      <c r="BM389" s="24" t="s">
        <v>2667</v>
      </c>
    </row>
    <row r="390" spans="2:65" s="1" customFormat="1" ht="22.5" customHeight="1">
      <c r="B390" s="41"/>
      <c r="C390" s="195" t="s">
        <v>903</v>
      </c>
      <c r="D390" s="195" t="s">
        <v>253</v>
      </c>
      <c r="E390" s="196" t="s">
        <v>904</v>
      </c>
      <c r="F390" s="197" t="s">
        <v>899</v>
      </c>
      <c r="G390" s="198" t="s">
        <v>266</v>
      </c>
      <c r="H390" s="199">
        <v>3.5000000000000003E-2</v>
      </c>
      <c r="I390" s="200"/>
      <c r="J390" s="201">
        <f t="shared" si="10"/>
        <v>0</v>
      </c>
      <c r="K390" s="197" t="s">
        <v>21</v>
      </c>
      <c r="L390" s="61"/>
      <c r="M390" s="202" t="s">
        <v>21</v>
      </c>
      <c r="N390" s="203" t="s">
        <v>43</v>
      </c>
      <c r="O390" s="42"/>
      <c r="P390" s="204">
        <f t="shared" si="11"/>
        <v>0</v>
      </c>
      <c r="Q390" s="204">
        <v>0</v>
      </c>
      <c r="R390" s="204">
        <f t="shared" si="12"/>
        <v>0</v>
      </c>
      <c r="S390" s="204">
        <v>0</v>
      </c>
      <c r="T390" s="205">
        <f t="shared" si="13"/>
        <v>0</v>
      </c>
      <c r="AR390" s="24" t="s">
        <v>330</v>
      </c>
      <c r="AT390" s="24" t="s">
        <v>253</v>
      </c>
      <c r="AU390" s="24" t="s">
        <v>94</v>
      </c>
      <c r="AY390" s="24" t="s">
        <v>250</v>
      </c>
      <c r="BE390" s="206">
        <f t="shared" si="14"/>
        <v>0</v>
      </c>
      <c r="BF390" s="206">
        <f t="shared" si="15"/>
        <v>0</v>
      </c>
      <c r="BG390" s="206">
        <f t="shared" si="16"/>
        <v>0</v>
      </c>
      <c r="BH390" s="206">
        <f t="shared" si="17"/>
        <v>0</v>
      </c>
      <c r="BI390" s="206">
        <f t="shared" si="18"/>
        <v>0</v>
      </c>
      <c r="BJ390" s="24" t="s">
        <v>94</v>
      </c>
      <c r="BK390" s="206">
        <f t="shared" si="19"/>
        <v>0</v>
      </c>
      <c r="BL390" s="24" t="s">
        <v>330</v>
      </c>
      <c r="BM390" s="24" t="s">
        <v>2668</v>
      </c>
    </row>
    <row r="391" spans="2:65" s="10" customFormat="1" ht="29.85" customHeight="1">
      <c r="B391" s="178"/>
      <c r="C391" s="179"/>
      <c r="D391" s="192" t="s">
        <v>70</v>
      </c>
      <c r="E391" s="193" t="s">
        <v>901</v>
      </c>
      <c r="F391" s="193" t="s">
        <v>848</v>
      </c>
      <c r="G391" s="179"/>
      <c r="H391" s="179"/>
      <c r="I391" s="182"/>
      <c r="J391" s="194">
        <f>BK391</f>
        <v>0</v>
      </c>
      <c r="K391" s="179"/>
      <c r="L391" s="184"/>
      <c r="M391" s="185"/>
      <c r="N391" s="186"/>
      <c r="O391" s="186"/>
      <c r="P391" s="187">
        <f>SUM(P392:P398)</f>
        <v>0</v>
      </c>
      <c r="Q391" s="186"/>
      <c r="R391" s="187">
        <f>SUM(R392:R398)</f>
        <v>5.176E-2</v>
      </c>
      <c r="S391" s="186"/>
      <c r="T391" s="188">
        <f>SUM(T392:T398)</f>
        <v>0</v>
      </c>
      <c r="AR391" s="189" t="s">
        <v>94</v>
      </c>
      <c r="AT391" s="190" t="s">
        <v>70</v>
      </c>
      <c r="AU391" s="190" t="s">
        <v>79</v>
      </c>
      <c r="AY391" s="189" t="s">
        <v>250</v>
      </c>
      <c r="BK391" s="191">
        <f>SUM(BK392:BK398)</f>
        <v>0</v>
      </c>
    </row>
    <row r="392" spans="2:65" s="1" customFormat="1" ht="22.5" customHeight="1">
      <c r="B392" s="41"/>
      <c r="C392" s="195" t="s">
        <v>907</v>
      </c>
      <c r="D392" s="195" t="s">
        <v>253</v>
      </c>
      <c r="E392" s="196" t="s">
        <v>908</v>
      </c>
      <c r="F392" s="197" t="s">
        <v>905</v>
      </c>
      <c r="G392" s="198" t="s">
        <v>356</v>
      </c>
      <c r="H392" s="199">
        <v>18.5</v>
      </c>
      <c r="I392" s="200"/>
      <c r="J392" s="201">
        <f t="shared" ref="J392:J398" si="20">ROUND(I392*H392,2)</f>
        <v>0</v>
      </c>
      <c r="K392" s="197" t="s">
        <v>21</v>
      </c>
      <c r="L392" s="61"/>
      <c r="M392" s="202" t="s">
        <v>21</v>
      </c>
      <c r="N392" s="203" t="s">
        <v>43</v>
      </c>
      <c r="O392" s="42"/>
      <c r="P392" s="204">
        <f t="shared" ref="P392:P398" si="21">O392*H392</f>
        <v>0</v>
      </c>
      <c r="Q392" s="204">
        <v>2.7000000000000001E-3</v>
      </c>
      <c r="R392" s="204">
        <f t="shared" ref="R392:R398" si="22">Q392*H392</f>
        <v>4.9950000000000001E-2</v>
      </c>
      <c r="S392" s="204">
        <v>0</v>
      </c>
      <c r="T392" s="205">
        <f t="shared" ref="T392:T398" si="23">S392*H392</f>
        <v>0</v>
      </c>
      <c r="AR392" s="24" t="s">
        <v>330</v>
      </c>
      <c r="AT392" s="24" t="s">
        <v>253</v>
      </c>
      <c r="AU392" s="24" t="s">
        <v>94</v>
      </c>
      <c r="AY392" s="24" t="s">
        <v>250</v>
      </c>
      <c r="BE392" s="206">
        <f t="shared" ref="BE392:BE398" si="24">IF(N392="základní",J392,0)</f>
        <v>0</v>
      </c>
      <c r="BF392" s="206">
        <f t="shared" ref="BF392:BF398" si="25">IF(N392="snížená",J392,0)</f>
        <v>0</v>
      </c>
      <c r="BG392" s="206">
        <f t="shared" ref="BG392:BG398" si="26">IF(N392="zákl. přenesená",J392,0)</f>
        <v>0</v>
      </c>
      <c r="BH392" s="206">
        <f t="shared" ref="BH392:BH398" si="27">IF(N392="sníž. přenesená",J392,0)</f>
        <v>0</v>
      </c>
      <c r="BI392" s="206">
        <f t="shared" ref="BI392:BI398" si="28">IF(N392="nulová",J392,0)</f>
        <v>0</v>
      </c>
      <c r="BJ392" s="24" t="s">
        <v>94</v>
      </c>
      <c r="BK392" s="206">
        <f t="shared" ref="BK392:BK398" si="29">ROUND(I392*H392,2)</f>
        <v>0</v>
      </c>
      <c r="BL392" s="24" t="s">
        <v>330</v>
      </c>
      <c r="BM392" s="24" t="s">
        <v>2669</v>
      </c>
    </row>
    <row r="393" spans="2:65" s="1" customFormat="1" ht="22.5" customHeight="1">
      <c r="B393" s="41"/>
      <c r="C393" s="195" t="s">
        <v>911</v>
      </c>
      <c r="D393" s="195" t="s">
        <v>253</v>
      </c>
      <c r="E393" s="196" t="s">
        <v>912</v>
      </c>
      <c r="F393" s="197" t="s">
        <v>909</v>
      </c>
      <c r="G393" s="198" t="s">
        <v>301</v>
      </c>
      <c r="H393" s="199">
        <v>1</v>
      </c>
      <c r="I393" s="200"/>
      <c r="J393" s="201">
        <f t="shared" si="20"/>
        <v>0</v>
      </c>
      <c r="K393" s="197" t="s">
        <v>21</v>
      </c>
      <c r="L393" s="61"/>
      <c r="M393" s="202" t="s">
        <v>21</v>
      </c>
      <c r="N393" s="203" t="s">
        <v>43</v>
      </c>
      <c r="O393" s="42"/>
      <c r="P393" s="204">
        <f t="shared" si="21"/>
        <v>0</v>
      </c>
      <c r="Q393" s="204">
        <v>5.9000000000000003E-4</v>
      </c>
      <c r="R393" s="204">
        <f t="shared" si="22"/>
        <v>5.9000000000000003E-4</v>
      </c>
      <c r="S393" s="204">
        <v>0</v>
      </c>
      <c r="T393" s="205">
        <f t="shared" si="23"/>
        <v>0</v>
      </c>
      <c r="AR393" s="24" t="s">
        <v>330</v>
      </c>
      <c r="AT393" s="24" t="s">
        <v>253</v>
      </c>
      <c r="AU393" s="24" t="s">
        <v>94</v>
      </c>
      <c r="AY393" s="24" t="s">
        <v>250</v>
      </c>
      <c r="BE393" s="206">
        <f t="shared" si="24"/>
        <v>0</v>
      </c>
      <c r="BF393" s="206">
        <f t="shared" si="25"/>
        <v>0</v>
      </c>
      <c r="BG393" s="206">
        <f t="shared" si="26"/>
        <v>0</v>
      </c>
      <c r="BH393" s="206">
        <f t="shared" si="27"/>
        <v>0</v>
      </c>
      <c r="BI393" s="206">
        <f t="shared" si="28"/>
        <v>0</v>
      </c>
      <c r="BJ393" s="24" t="s">
        <v>94</v>
      </c>
      <c r="BK393" s="206">
        <f t="shared" si="29"/>
        <v>0</v>
      </c>
      <c r="BL393" s="24" t="s">
        <v>330</v>
      </c>
      <c r="BM393" s="24" t="s">
        <v>2670</v>
      </c>
    </row>
    <row r="394" spans="2:65" s="1" customFormat="1" ht="31.5" customHeight="1">
      <c r="B394" s="41"/>
      <c r="C394" s="195" t="s">
        <v>915</v>
      </c>
      <c r="D394" s="195" t="s">
        <v>253</v>
      </c>
      <c r="E394" s="196" t="s">
        <v>916</v>
      </c>
      <c r="F394" s="197" t="s">
        <v>913</v>
      </c>
      <c r="G394" s="198" t="s">
        <v>301</v>
      </c>
      <c r="H394" s="199">
        <v>2</v>
      </c>
      <c r="I394" s="200"/>
      <c r="J394" s="201">
        <f t="shared" si="20"/>
        <v>0</v>
      </c>
      <c r="K394" s="197" t="s">
        <v>21</v>
      </c>
      <c r="L394" s="61"/>
      <c r="M394" s="202" t="s">
        <v>21</v>
      </c>
      <c r="N394" s="203" t="s">
        <v>43</v>
      </c>
      <c r="O394" s="42"/>
      <c r="P394" s="204">
        <f t="shared" si="21"/>
        <v>0</v>
      </c>
      <c r="Q394" s="204">
        <v>6.0999999999999997E-4</v>
      </c>
      <c r="R394" s="204">
        <f t="shared" si="22"/>
        <v>1.2199999999999999E-3</v>
      </c>
      <c r="S394" s="204">
        <v>0</v>
      </c>
      <c r="T394" s="205">
        <f t="shared" si="23"/>
        <v>0</v>
      </c>
      <c r="AR394" s="24" t="s">
        <v>330</v>
      </c>
      <c r="AT394" s="24" t="s">
        <v>253</v>
      </c>
      <c r="AU394" s="24" t="s">
        <v>94</v>
      </c>
      <c r="AY394" s="24" t="s">
        <v>250</v>
      </c>
      <c r="BE394" s="206">
        <f t="shared" si="24"/>
        <v>0</v>
      </c>
      <c r="BF394" s="206">
        <f t="shared" si="25"/>
        <v>0</v>
      </c>
      <c r="BG394" s="206">
        <f t="shared" si="26"/>
        <v>0</v>
      </c>
      <c r="BH394" s="206">
        <f t="shared" si="27"/>
        <v>0</v>
      </c>
      <c r="BI394" s="206">
        <f t="shared" si="28"/>
        <v>0</v>
      </c>
      <c r="BJ394" s="24" t="s">
        <v>94</v>
      </c>
      <c r="BK394" s="206">
        <f t="shared" si="29"/>
        <v>0</v>
      </c>
      <c r="BL394" s="24" t="s">
        <v>330</v>
      </c>
      <c r="BM394" s="24" t="s">
        <v>2671</v>
      </c>
    </row>
    <row r="395" spans="2:65" s="1" customFormat="1" ht="22.5" customHeight="1">
      <c r="B395" s="41"/>
      <c r="C395" s="195" t="s">
        <v>919</v>
      </c>
      <c r="D395" s="195" t="s">
        <v>253</v>
      </c>
      <c r="E395" s="196" t="s">
        <v>920</v>
      </c>
      <c r="F395" s="197" t="s">
        <v>917</v>
      </c>
      <c r="G395" s="198" t="s">
        <v>301</v>
      </c>
      <c r="H395" s="199">
        <v>1</v>
      </c>
      <c r="I395" s="200"/>
      <c r="J395" s="201">
        <f t="shared" si="20"/>
        <v>0</v>
      </c>
      <c r="K395" s="197" t="s">
        <v>21</v>
      </c>
      <c r="L395" s="61"/>
      <c r="M395" s="202" t="s">
        <v>21</v>
      </c>
      <c r="N395" s="203" t="s">
        <v>43</v>
      </c>
      <c r="O395" s="42"/>
      <c r="P395" s="204">
        <f t="shared" si="21"/>
        <v>0</v>
      </c>
      <c r="Q395" s="204">
        <v>0</v>
      </c>
      <c r="R395" s="204">
        <f t="shared" si="22"/>
        <v>0</v>
      </c>
      <c r="S395" s="204">
        <v>0</v>
      </c>
      <c r="T395" s="205">
        <f t="shared" si="23"/>
        <v>0</v>
      </c>
      <c r="AR395" s="24" t="s">
        <v>330</v>
      </c>
      <c r="AT395" s="24" t="s">
        <v>253</v>
      </c>
      <c r="AU395" s="24" t="s">
        <v>94</v>
      </c>
      <c r="AY395" s="24" t="s">
        <v>250</v>
      </c>
      <c r="BE395" s="206">
        <f t="shared" si="24"/>
        <v>0</v>
      </c>
      <c r="BF395" s="206">
        <f t="shared" si="25"/>
        <v>0</v>
      </c>
      <c r="BG395" s="206">
        <f t="shared" si="26"/>
        <v>0</v>
      </c>
      <c r="BH395" s="206">
        <f t="shared" si="27"/>
        <v>0</v>
      </c>
      <c r="BI395" s="206">
        <f t="shared" si="28"/>
        <v>0</v>
      </c>
      <c r="BJ395" s="24" t="s">
        <v>94</v>
      </c>
      <c r="BK395" s="206">
        <f t="shared" si="29"/>
        <v>0</v>
      </c>
      <c r="BL395" s="24" t="s">
        <v>330</v>
      </c>
      <c r="BM395" s="24" t="s">
        <v>2672</v>
      </c>
    </row>
    <row r="396" spans="2:65" s="1" customFormat="1" ht="22.5" customHeight="1">
      <c r="B396" s="41"/>
      <c r="C396" s="195" t="s">
        <v>923</v>
      </c>
      <c r="D396" s="195" t="s">
        <v>253</v>
      </c>
      <c r="E396" s="196" t="s">
        <v>924</v>
      </c>
      <c r="F396" s="197" t="s">
        <v>921</v>
      </c>
      <c r="G396" s="198" t="s">
        <v>301</v>
      </c>
      <c r="H396" s="199">
        <v>1</v>
      </c>
      <c r="I396" s="200"/>
      <c r="J396" s="201">
        <f t="shared" si="20"/>
        <v>0</v>
      </c>
      <c r="K396" s="197" t="s">
        <v>21</v>
      </c>
      <c r="L396" s="61"/>
      <c r="M396" s="202" t="s">
        <v>21</v>
      </c>
      <c r="N396" s="203" t="s">
        <v>43</v>
      </c>
      <c r="O396" s="42"/>
      <c r="P396" s="204">
        <f t="shared" si="21"/>
        <v>0</v>
      </c>
      <c r="Q396" s="204">
        <v>0</v>
      </c>
      <c r="R396" s="204">
        <f t="shared" si="22"/>
        <v>0</v>
      </c>
      <c r="S396" s="204">
        <v>0</v>
      </c>
      <c r="T396" s="205">
        <f t="shared" si="23"/>
        <v>0</v>
      </c>
      <c r="AR396" s="24" t="s">
        <v>330</v>
      </c>
      <c r="AT396" s="24" t="s">
        <v>253</v>
      </c>
      <c r="AU396" s="24" t="s">
        <v>94</v>
      </c>
      <c r="AY396" s="24" t="s">
        <v>250</v>
      </c>
      <c r="BE396" s="206">
        <f t="shared" si="24"/>
        <v>0</v>
      </c>
      <c r="BF396" s="206">
        <f t="shared" si="25"/>
        <v>0</v>
      </c>
      <c r="BG396" s="206">
        <f t="shared" si="26"/>
        <v>0</v>
      </c>
      <c r="BH396" s="206">
        <f t="shared" si="27"/>
        <v>0</v>
      </c>
      <c r="BI396" s="206">
        <f t="shared" si="28"/>
        <v>0</v>
      </c>
      <c r="BJ396" s="24" t="s">
        <v>94</v>
      </c>
      <c r="BK396" s="206">
        <f t="shared" si="29"/>
        <v>0</v>
      </c>
      <c r="BL396" s="24" t="s">
        <v>330</v>
      </c>
      <c r="BM396" s="24" t="s">
        <v>2673</v>
      </c>
    </row>
    <row r="397" spans="2:65" s="1" customFormat="1" ht="22.5" customHeight="1">
      <c r="B397" s="41"/>
      <c r="C397" s="195" t="s">
        <v>927</v>
      </c>
      <c r="D397" s="195" t="s">
        <v>253</v>
      </c>
      <c r="E397" s="196" t="s">
        <v>928</v>
      </c>
      <c r="F397" s="197" t="s">
        <v>925</v>
      </c>
      <c r="G397" s="198" t="s">
        <v>832</v>
      </c>
      <c r="H397" s="199">
        <v>1</v>
      </c>
      <c r="I397" s="200"/>
      <c r="J397" s="201">
        <f t="shared" si="20"/>
        <v>0</v>
      </c>
      <c r="K397" s="197" t="s">
        <v>21</v>
      </c>
      <c r="L397" s="61"/>
      <c r="M397" s="202" t="s">
        <v>21</v>
      </c>
      <c r="N397" s="203" t="s">
        <v>43</v>
      </c>
      <c r="O397" s="42"/>
      <c r="P397" s="204">
        <f t="shared" si="21"/>
        <v>0</v>
      </c>
      <c r="Q397" s="204">
        <v>0</v>
      </c>
      <c r="R397" s="204">
        <f t="shared" si="22"/>
        <v>0</v>
      </c>
      <c r="S397" s="204">
        <v>0</v>
      </c>
      <c r="T397" s="205">
        <f t="shared" si="23"/>
        <v>0</v>
      </c>
      <c r="AR397" s="24" t="s">
        <v>330</v>
      </c>
      <c r="AT397" s="24" t="s">
        <v>253</v>
      </c>
      <c r="AU397" s="24" t="s">
        <v>94</v>
      </c>
      <c r="AY397" s="24" t="s">
        <v>250</v>
      </c>
      <c r="BE397" s="206">
        <f t="shared" si="24"/>
        <v>0</v>
      </c>
      <c r="BF397" s="206">
        <f t="shared" si="25"/>
        <v>0</v>
      </c>
      <c r="BG397" s="206">
        <f t="shared" si="26"/>
        <v>0</v>
      </c>
      <c r="BH397" s="206">
        <f t="shared" si="27"/>
        <v>0</v>
      </c>
      <c r="BI397" s="206">
        <f t="shared" si="28"/>
        <v>0</v>
      </c>
      <c r="BJ397" s="24" t="s">
        <v>94</v>
      </c>
      <c r="BK397" s="206">
        <f t="shared" si="29"/>
        <v>0</v>
      </c>
      <c r="BL397" s="24" t="s">
        <v>330</v>
      </c>
      <c r="BM397" s="24" t="s">
        <v>2674</v>
      </c>
    </row>
    <row r="398" spans="2:65" s="1" customFormat="1" ht="22.5" customHeight="1">
      <c r="B398" s="41"/>
      <c r="C398" s="195" t="s">
        <v>933</v>
      </c>
      <c r="D398" s="195" t="s">
        <v>253</v>
      </c>
      <c r="E398" s="196" t="s">
        <v>934</v>
      </c>
      <c r="F398" s="197" t="s">
        <v>929</v>
      </c>
      <c r="G398" s="198" t="s">
        <v>266</v>
      </c>
      <c r="H398" s="199">
        <v>8.4000000000000005E-2</v>
      </c>
      <c r="I398" s="200"/>
      <c r="J398" s="201">
        <f t="shared" si="20"/>
        <v>0</v>
      </c>
      <c r="K398" s="197" t="s">
        <v>21</v>
      </c>
      <c r="L398" s="61"/>
      <c r="M398" s="202" t="s">
        <v>21</v>
      </c>
      <c r="N398" s="203" t="s">
        <v>43</v>
      </c>
      <c r="O398" s="42"/>
      <c r="P398" s="204">
        <f t="shared" si="21"/>
        <v>0</v>
      </c>
      <c r="Q398" s="204">
        <v>0</v>
      </c>
      <c r="R398" s="204">
        <f t="shared" si="22"/>
        <v>0</v>
      </c>
      <c r="S398" s="204">
        <v>0</v>
      </c>
      <c r="T398" s="205">
        <f t="shared" si="23"/>
        <v>0</v>
      </c>
      <c r="AR398" s="24" t="s">
        <v>330</v>
      </c>
      <c r="AT398" s="24" t="s">
        <v>253</v>
      </c>
      <c r="AU398" s="24" t="s">
        <v>94</v>
      </c>
      <c r="AY398" s="24" t="s">
        <v>250</v>
      </c>
      <c r="BE398" s="206">
        <f t="shared" si="24"/>
        <v>0</v>
      </c>
      <c r="BF398" s="206">
        <f t="shared" si="25"/>
        <v>0</v>
      </c>
      <c r="BG398" s="206">
        <f t="shared" si="26"/>
        <v>0</v>
      </c>
      <c r="BH398" s="206">
        <f t="shared" si="27"/>
        <v>0</v>
      </c>
      <c r="BI398" s="206">
        <f t="shared" si="28"/>
        <v>0</v>
      </c>
      <c r="BJ398" s="24" t="s">
        <v>94</v>
      </c>
      <c r="BK398" s="206">
        <f t="shared" si="29"/>
        <v>0</v>
      </c>
      <c r="BL398" s="24" t="s">
        <v>330</v>
      </c>
      <c r="BM398" s="24" t="s">
        <v>2675</v>
      </c>
    </row>
    <row r="399" spans="2:65" s="10" customFormat="1" ht="29.85" customHeight="1">
      <c r="B399" s="178"/>
      <c r="C399" s="179"/>
      <c r="D399" s="192" t="s">
        <v>70</v>
      </c>
      <c r="E399" s="193" t="s">
        <v>931</v>
      </c>
      <c r="F399" s="193" t="s">
        <v>932</v>
      </c>
      <c r="G399" s="179"/>
      <c r="H399" s="179"/>
      <c r="I399" s="182"/>
      <c r="J399" s="194">
        <f>BK399</f>
        <v>0</v>
      </c>
      <c r="K399" s="179"/>
      <c r="L399" s="184"/>
      <c r="M399" s="185"/>
      <c r="N399" s="186"/>
      <c r="O399" s="186"/>
      <c r="P399" s="187">
        <f>SUM(P400:P409)</f>
        <v>0</v>
      </c>
      <c r="Q399" s="186"/>
      <c r="R399" s="187">
        <f>SUM(R400:R409)</f>
        <v>7.4879999999999974E-2</v>
      </c>
      <c r="S399" s="186"/>
      <c r="T399" s="188">
        <f>SUM(T400:T409)</f>
        <v>0</v>
      </c>
      <c r="AR399" s="189" t="s">
        <v>94</v>
      </c>
      <c r="AT399" s="190" t="s">
        <v>70</v>
      </c>
      <c r="AU399" s="190" t="s">
        <v>79</v>
      </c>
      <c r="AY399" s="189" t="s">
        <v>250</v>
      </c>
      <c r="BK399" s="191">
        <f>SUM(BK400:BK409)</f>
        <v>0</v>
      </c>
    </row>
    <row r="400" spans="2:65" s="1" customFormat="1" ht="22.5" customHeight="1">
      <c r="B400" s="41"/>
      <c r="C400" s="195" t="s">
        <v>937</v>
      </c>
      <c r="D400" s="195" t="s">
        <v>253</v>
      </c>
      <c r="E400" s="196" t="s">
        <v>938</v>
      </c>
      <c r="F400" s="197" t="s">
        <v>935</v>
      </c>
      <c r="G400" s="198" t="s">
        <v>832</v>
      </c>
      <c r="H400" s="199">
        <v>1</v>
      </c>
      <c r="I400" s="200"/>
      <c r="J400" s="201">
        <f t="shared" ref="J400:J409" si="30">ROUND(I400*H400,2)</f>
        <v>0</v>
      </c>
      <c r="K400" s="197" t="s">
        <v>21</v>
      </c>
      <c r="L400" s="61"/>
      <c r="M400" s="202" t="s">
        <v>21</v>
      </c>
      <c r="N400" s="203" t="s">
        <v>43</v>
      </c>
      <c r="O400" s="42"/>
      <c r="P400" s="204">
        <f t="shared" ref="P400:P409" si="31">O400*H400</f>
        <v>0</v>
      </c>
      <c r="Q400" s="204">
        <v>1.6920000000000001E-2</v>
      </c>
      <c r="R400" s="204">
        <f t="shared" ref="R400:R409" si="32">Q400*H400</f>
        <v>1.6920000000000001E-2</v>
      </c>
      <c r="S400" s="204">
        <v>0</v>
      </c>
      <c r="T400" s="205">
        <f t="shared" ref="T400:T409" si="33">S400*H400</f>
        <v>0</v>
      </c>
      <c r="AR400" s="24" t="s">
        <v>330</v>
      </c>
      <c r="AT400" s="24" t="s">
        <v>253</v>
      </c>
      <c r="AU400" s="24" t="s">
        <v>94</v>
      </c>
      <c r="AY400" s="24" t="s">
        <v>250</v>
      </c>
      <c r="BE400" s="206">
        <f t="shared" ref="BE400:BE409" si="34">IF(N400="základní",J400,0)</f>
        <v>0</v>
      </c>
      <c r="BF400" s="206">
        <f t="shared" ref="BF400:BF409" si="35">IF(N400="snížená",J400,0)</f>
        <v>0</v>
      </c>
      <c r="BG400" s="206">
        <f t="shared" ref="BG400:BG409" si="36">IF(N400="zákl. přenesená",J400,0)</f>
        <v>0</v>
      </c>
      <c r="BH400" s="206">
        <f t="shared" ref="BH400:BH409" si="37">IF(N400="sníž. přenesená",J400,0)</f>
        <v>0</v>
      </c>
      <c r="BI400" s="206">
        <f t="shared" ref="BI400:BI409" si="38">IF(N400="nulová",J400,0)</f>
        <v>0</v>
      </c>
      <c r="BJ400" s="24" t="s">
        <v>94</v>
      </c>
      <c r="BK400" s="206">
        <f t="shared" ref="BK400:BK409" si="39">ROUND(I400*H400,2)</f>
        <v>0</v>
      </c>
      <c r="BL400" s="24" t="s">
        <v>330</v>
      </c>
      <c r="BM400" s="24" t="s">
        <v>2676</v>
      </c>
    </row>
    <row r="401" spans="2:65" s="1" customFormat="1" ht="22.5" customHeight="1">
      <c r="B401" s="41"/>
      <c r="C401" s="195" t="s">
        <v>941</v>
      </c>
      <c r="D401" s="195" t="s">
        <v>253</v>
      </c>
      <c r="E401" s="196" t="s">
        <v>942</v>
      </c>
      <c r="F401" s="197" t="s">
        <v>943</v>
      </c>
      <c r="G401" s="198" t="s">
        <v>832</v>
      </c>
      <c r="H401" s="199">
        <v>3</v>
      </c>
      <c r="I401" s="200"/>
      <c r="J401" s="201">
        <f t="shared" si="30"/>
        <v>0</v>
      </c>
      <c r="K401" s="197" t="s">
        <v>21</v>
      </c>
      <c r="L401" s="61"/>
      <c r="M401" s="202" t="s">
        <v>21</v>
      </c>
      <c r="N401" s="203" t="s">
        <v>43</v>
      </c>
      <c r="O401" s="42"/>
      <c r="P401" s="204">
        <f t="shared" si="31"/>
        <v>0</v>
      </c>
      <c r="Q401" s="204">
        <v>1.376E-2</v>
      </c>
      <c r="R401" s="204">
        <f t="shared" si="32"/>
        <v>4.1279999999999997E-2</v>
      </c>
      <c r="S401" s="204">
        <v>0</v>
      </c>
      <c r="T401" s="205">
        <f t="shared" si="33"/>
        <v>0</v>
      </c>
      <c r="AR401" s="24" t="s">
        <v>330</v>
      </c>
      <c r="AT401" s="24" t="s">
        <v>253</v>
      </c>
      <c r="AU401" s="24" t="s">
        <v>94</v>
      </c>
      <c r="AY401" s="24" t="s">
        <v>250</v>
      </c>
      <c r="BE401" s="206">
        <f t="shared" si="34"/>
        <v>0</v>
      </c>
      <c r="BF401" s="206">
        <f t="shared" si="35"/>
        <v>0</v>
      </c>
      <c r="BG401" s="206">
        <f t="shared" si="36"/>
        <v>0</v>
      </c>
      <c r="BH401" s="206">
        <f t="shared" si="37"/>
        <v>0</v>
      </c>
      <c r="BI401" s="206">
        <f t="shared" si="38"/>
        <v>0</v>
      </c>
      <c r="BJ401" s="24" t="s">
        <v>94</v>
      </c>
      <c r="BK401" s="206">
        <f t="shared" si="39"/>
        <v>0</v>
      </c>
      <c r="BL401" s="24" t="s">
        <v>330</v>
      </c>
      <c r="BM401" s="24" t="s">
        <v>2677</v>
      </c>
    </row>
    <row r="402" spans="2:65" s="1" customFormat="1" ht="22.5" customHeight="1">
      <c r="B402" s="41"/>
      <c r="C402" s="195" t="s">
        <v>945</v>
      </c>
      <c r="D402" s="195" t="s">
        <v>253</v>
      </c>
      <c r="E402" s="196" t="s">
        <v>946</v>
      </c>
      <c r="F402" s="197" t="s">
        <v>947</v>
      </c>
      <c r="G402" s="198" t="s">
        <v>832</v>
      </c>
      <c r="H402" s="199">
        <v>1</v>
      </c>
      <c r="I402" s="200"/>
      <c r="J402" s="201">
        <f t="shared" si="30"/>
        <v>0</v>
      </c>
      <c r="K402" s="197" t="s">
        <v>21</v>
      </c>
      <c r="L402" s="61"/>
      <c r="M402" s="202" t="s">
        <v>21</v>
      </c>
      <c r="N402" s="203" t="s">
        <v>43</v>
      </c>
      <c r="O402" s="42"/>
      <c r="P402" s="204">
        <f t="shared" si="31"/>
        <v>0</v>
      </c>
      <c r="Q402" s="204">
        <v>2.0799999999999998E-3</v>
      </c>
      <c r="R402" s="204">
        <f t="shared" si="32"/>
        <v>2.0799999999999998E-3</v>
      </c>
      <c r="S402" s="204">
        <v>0</v>
      </c>
      <c r="T402" s="205">
        <f t="shared" si="33"/>
        <v>0</v>
      </c>
      <c r="AR402" s="24" t="s">
        <v>330</v>
      </c>
      <c r="AT402" s="24" t="s">
        <v>253</v>
      </c>
      <c r="AU402" s="24" t="s">
        <v>94</v>
      </c>
      <c r="AY402" s="24" t="s">
        <v>250</v>
      </c>
      <c r="BE402" s="206">
        <f t="shared" si="34"/>
        <v>0</v>
      </c>
      <c r="BF402" s="206">
        <f t="shared" si="35"/>
        <v>0</v>
      </c>
      <c r="BG402" s="206">
        <f t="shared" si="36"/>
        <v>0</v>
      </c>
      <c r="BH402" s="206">
        <f t="shared" si="37"/>
        <v>0</v>
      </c>
      <c r="BI402" s="206">
        <f t="shared" si="38"/>
        <v>0</v>
      </c>
      <c r="BJ402" s="24" t="s">
        <v>94</v>
      </c>
      <c r="BK402" s="206">
        <f t="shared" si="39"/>
        <v>0</v>
      </c>
      <c r="BL402" s="24" t="s">
        <v>330</v>
      </c>
      <c r="BM402" s="24" t="s">
        <v>2678</v>
      </c>
    </row>
    <row r="403" spans="2:65" s="1" customFormat="1" ht="22.5" customHeight="1">
      <c r="B403" s="41"/>
      <c r="C403" s="195" t="s">
        <v>949</v>
      </c>
      <c r="D403" s="195" t="s">
        <v>253</v>
      </c>
      <c r="E403" s="196" t="s">
        <v>950</v>
      </c>
      <c r="F403" s="197" t="s">
        <v>951</v>
      </c>
      <c r="G403" s="198" t="s">
        <v>832</v>
      </c>
      <c r="H403" s="199">
        <v>3</v>
      </c>
      <c r="I403" s="200"/>
      <c r="J403" s="201">
        <f t="shared" si="30"/>
        <v>0</v>
      </c>
      <c r="K403" s="197" t="s">
        <v>21</v>
      </c>
      <c r="L403" s="61"/>
      <c r="M403" s="202" t="s">
        <v>21</v>
      </c>
      <c r="N403" s="203" t="s">
        <v>43</v>
      </c>
      <c r="O403" s="42"/>
      <c r="P403" s="204">
        <f t="shared" si="31"/>
        <v>0</v>
      </c>
      <c r="Q403" s="204">
        <v>1.8E-3</v>
      </c>
      <c r="R403" s="204">
        <f t="shared" si="32"/>
        <v>5.4000000000000003E-3</v>
      </c>
      <c r="S403" s="204">
        <v>0</v>
      </c>
      <c r="T403" s="205">
        <f t="shared" si="33"/>
        <v>0</v>
      </c>
      <c r="AR403" s="24" t="s">
        <v>330</v>
      </c>
      <c r="AT403" s="24" t="s">
        <v>253</v>
      </c>
      <c r="AU403" s="24" t="s">
        <v>94</v>
      </c>
      <c r="AY403" s="24" t="s">
        <v>250</v>
      </c>
      <c r="BE403" s="206">
        <f t="shared" si="34"/>
        <v>0</v>
      </c>
      <c r="BF403" s="206">
        <f t="shared" si="35"/>
        <v>0</v>
      </c>
      <c r="BG403" s="206">
        <f t="shared" si="36"/>
        <v>0</v>
      </c>
      <c r="BH403" s="206">
        <f t="shared" si="37"/>
        <v>0</v>
      </c>
      <c r="BI403" s="206">
        <f t="shared" si="38"/>
        <v>0</v>
      </c>
      <c r="BJ403" s="24" t="s">
        <v>94</v>
      </c>
      <c r="BK403" s="206">
        <f t="shared" si="39"/>
        <v>0</v>
      </c>
      <c r="BL403" s="24" t="s">
        <v>330</v>
      </c>
      <c r="BM403" s="24" t="s">
        <v>2679</v>
      </c>
    </row>
    <row r="404" spans="2:65" s="1" customFormat="1" ht="22.5" customHeight="1">
      <c r="B404" s="41"/>
      <c r="C404" s="195" t="s">
        <v>953</v>
      </c>
      <c r="D404" s="195" t="s">
        <v>253</v>
      </c>
      <c r="E404" s="196" t="s">
        <v>954</v>
      </c>
      <c r="F404" s="197" t="s">
        <v>955</v>
      </c>
      <c r="G404" s="198" t="s">
        <v>832</v>
      </c>
      <c r="H404" s="199">
        <v>1</v>
      </c>
      <c r="I404" s="200"/>
      <c r="J404" s="201">
        <f t="shared" si="30"/>
        <v>0</v>
      </c>
      <c r="K404" s="197" t="s">
        <v>21</v>
      </c>
      <c r="L404" s="61"/>
      <c r="M404" s="202" t="s">
        <v>21</v>
      </c>
      <c r="N404" s="203" t="s">
        <v>43</v>
      </c>
      <c r="O404" s="42"/>
      <c r="P404" s="204">
        <f t="shared" si="31"/>
        <v>0</v>
      </c>
      <c r="Q404" s="204">
        <v>1.8400000000000001E-3</v>
      </c>
      <c r="R404" s="204">
        <f t="shared" si="32"/>
        <v>1.8400000000000001E-3</v>
      </c>
      <c r="S404" s="204">
        <v>0</v>
      </c>
      <c r="T404" s="205">
        <f t="shared" si="33"/>
        <v>0</v>
      </c>
      <c r="AR404" s="24" t="s">
        <v>330</v>
      </c>
      <c r="AT404" s="24" t="s">
        <v>253</v>
      </c>
      <c r="AU404" s="24" t="s">
        <v>94</v>
      </c>
      <c r="AY404" s="24" t="s">
        <v>250</v>
      </c>
      <c r="BE404" s="206">
        <f t="shared" si="34"/>
        <v>0</v>
      </c>
      <c r="BF404" s="206">
        <f t="shared" si="35"/>
        <v>0</v>
      </c>
      <c r="BG404" s="206">
        <f t="shared" si="36"/>
        <v>0</v>
      </c>
      <c r="BH404" s="206">
        <f t="shared" si="37"/>
        <v>0</v>
      </c>
      <c r="BI404" s="206">
        <f t="shared" si="38"/>
        <v>0</v>
      </c>
      <c r="BJ404" s="24" t="s">
        <v>94</v>
      </c>
      <c r="BK404" s="206">
        <f t="shared" si="39"/>
        <v>0</v>
      </c>
      <c r="BL404" s="24" t="s">
        <v>330</v>
      </c>
      <c r="BM404" s="24" t="s">
        <v>2680</v>
      </c>
    </row>
    <row r="405" spans="2:65" s="1" customFormat="1" ht="22.5" customHeight="1">
      <c r="B405" s="41"/>
      <c r="C405" s="195" t="s">
        <v>957</v>
      </c>
      <c r="D405" s="195" t="s">
        <v>253</v>
      </c>
      <c r="E405" s="196" t="s">
        <v>2681</v>
      </c>
      <c r="F405" s="197" t="s">
        <v>2682</v>
      </c>
      <c r="G405" s="198" t="s">
        <v>832</v>
      </c>
      <c r="H405" s="199">
        <v>1</v>
      </c>
      <c r="I405" s="200"/>
      <c r="J405" s="201">
        <f t="shared" si="30"/>
        <v>0</v>
      </c>
      <c r="K405" s="197" t="s">
        <v>21</v>
      </c>
      <c r="L405" s="61"/>
      <c r="M405" s="202" t="s">
        <v>21</v>
      </c>
      <c r="N405" s="203" t="s">
        <v>43</v>
      </c>
      <c r="O405" s="42"/>
      <c r="P405" s="204">
        <f t="shared" si="31"/>
        <v>0</v>
      </c>
      <c r="Q405" s="204">
        <v>1.8400000000000001E-3</v>
      </c>
      <c r="R405" s="204">
        <f t="shared" si="32"/>
        <v>1.8400000000000001E-3</v>
      </c>
      <c r="S405" s="204">
        <v>0</v>
      </c>
      <c r="T405" s="205">
        <f t="shared" si="33"/>
        <v>0</v>
      </c>
      <c r="AR405" s="24" t="s">
        <v>330</v>
      </c>
      <c r="AT405" s="24" t="s">
        <v>253</v>
      </c>
      <c r="AU405" s="24" t="s">
        <v>94</v>
      </c>
      <c r="AY405" s="24" t="s">
        <v>250</v>
      </c>
      <c r="BE405" s="206">
        <f t="shared" si="34"/>
        <v>0</v>
      </c>
      <c r="BF405" s="206">
        <f t="shared" si="35"/>
        <v>0</v>
      </c>
      <c r="BG405" s="206">
        <f t="shared" si="36"/>
        <v>0</v>
      </c>
      <c r="BH405" s="206">
        <f t="shared" si="37"/>
        <v>0</v>
      </c>
      <c r="BI405" s="206">
        <f t="shared" si="38"/>
        <v>0</v>
      </c>
      <c r="BJ405" s="24" t="s">
        <v>94</v>
      </c>
      <c r="BK405" s="206">
        <f t="shared" si="39"/>
        <v>0</v>
      </c>
      <c r="BL405" s="24" t="s">
        <v>330</v>
      </c>
      <c r="BM405" s="24" t="s">
        <v>2683</v>
      </c>
    </row>
    <row r="406" spans="2:65" s="1" customFormat="1" ht="22.5" customHeight="1">
      <c r="B406" s="41"/>
      <c r="C406" s="195" t="s">
        <v>961</v>
      </c>
      <c r="D406" s="195" t="s">
        <v>253</v>
      </c>
      <c r="E406" s="196" t="s">
        <v>966</v>
      </c>
      <c r="F406" s="197" t="s">
        <v>2684</v>
      </c>
      <c r="G406" s="198" t="s">
        <v>832</v>
      </c>
      <c r="H406" s="199">
        <v>1</v>
      </c>
      <c r="I406" s="200"/>
      <c r="J406" s="201">
        <f t="shared" si="30"/>
        <v>0</v>
      </c>
      <c r="K406" s="197" t="s">
        <v>21</v>
      </c>
      <c r="L406" s="61"/>
      <c r="M406" s="202" t="s">
        <v>21</v>
      </c>
      <c r="N406" s="203" t="s">
        <v>43</v>
      </c>
      <c r="O406" s="42"/>
      <c r="P406" s="204">
        <f t="shared" si="31"/>
        <v>0</v>
      </c>
      <c r="Q406" s="204">
        <v>1.8400000000000001E-3</v>
      </c>
      <c r="R406" s="204">
        <f t="shared" si="32"/>
        <v>1.8400000000000001E-3</v>
      </c>
      <c r="S406" s="204">
        <v>0</v>
      </c>
      <c r="T406" s="205">
        <f t="shared" si="33"/>
        <v>0</v>
      </c>
      <c r="AR406" s="24" t="s">
        <v>330</v>
      </c>
      <c r="AT406" s="24" t="s">
        <v>253</v>
      </c>
      <c r="AU406" s="24" t="s">
        <v>94</v>
      </c>
      <c r="AY406" s="24" t="s">
        <v>250</v>
      </c>
      <c r="BE406" s="206">
        <f t="shared" si="34"/>
        <v>0</v>
      </c>
      <c r="BF406" s="206">
        <f t="shared" si="35"/>
        <v>0</v>
      </c>
      <c r="BG406" s="206">
        <f t="shared" si="36"/>
        <v>0</v>
      </c>
      <c r="BH406" s="206">
        <f t="shared" si="37"/>
        <v>0</v>
      </c>
      <c r="BI406" s="206">
        <f t="shared" si="38"/>
        <v>0</v>
      </c>
      <c r="BJ406" s="24" t="s">
        <v>94</v>
      </c>
      <c r="BK406" s="206">
        <f t="shared" si="39"/>
        <v>0</v>
      </c>
      <c r="BL406" s="24" t="s">
        <v>330</v>
      </c>
      <c r="BM406" s="24" t="s">
        <v>2685</v>
      </c>
    </row>
    <row r="407" spans="2:65" s="1" customFormat="1" ht="22.5" customHeight="1">
      <c r="B407" s="41"/>
      <c r="C407" s="195" t="s">
        <v>965</v>
      </c>
      <c r="D407" s="195" t="s">
        <v>253</v>
      </c>
      <c r="E407" s="196" t="s">
        <v>2686</v>
      </c>
      <c r="F407" s="197" t="s">
        <v>2687</v>
      </c>
      <c r="G407" s="198" t="s">
        <v>832</v>
      </c>
      <c r="H407" s="199">
        <v>1</v>
      </c>
      <c r="I407" s="200"/>
      <c r="J407" s="201">
        <f t="shared" si="30"/>
        <v>0</v>
      </c>
      <c r="K407" s="197" t="s">
        <v>21</v>
      </c>
      <c r="L407" s="61"/>
      <c r="M407" s="202" t="s">
        <v>21</v>
      </c>
      <c r="N407" s="203" t="s">
        <v>43</v>
      </c>
      <c r="O407" s="42"/>
      <c r="P407" s="204">
        <f t="shared" si="31"/>
        <v>0</v>
      </c>
      <c r="Q407" s="204">
        <v>1.8400000000000001E-3</v>
      </c>
      <c r="R407" s="204">
        <f t="shared" si="32"/>
        <v>1.8400000000000001E-3</v>
      </c>
      <c r="S407" s="204">
        <v>0</v>
      </c>
      <c r="T407" s="205">
        <f t="shared" si="33"/>
        <v>0</v>
      </c>
      <c r="AR407" s="24" t="s">
        <v>330</v>
      </c>
      <c r="AT407" s="24" t="s">
        <v>253</v>
      </c>
      <c r="AU407" s="24" t="s">
        <v>94</v>
      </c>
      <c r="AY407" s="24" t="s">
        <v>250</v>
      </c>
      <c r="BE407" s="206">
        <f t="shared" si="34"/>
        <v>0</v>
      </c>
      <c r="BF407" s="206">
        <f t="shared" si="35"/>
        <v>0</v>
      </c>
      <c r="BG407" s="206">
        <f t="shared" si="36"/>
        <v>0</v>
      </c>
      <c r="BH407" s="206">
        <f t="shared" si="37"/>
        <v>0</v>
      </c>
      <c r="BI407" s="206">
        <f t="shared" si="38"/>
        <v>0</v>
      </c>
      <c r="BJ407" s="24" t="s">
        <v>94</v>
      </c>
      <c r="BK407" s="206">
        <f t="shared" si="39"/>
        <v>0</v>
      </c>
      <c r="BL407" s="24" t="s">
        <v>330</v>
      </c>
      <c r="BM407" s="24" t="s">
        <v>2688</v>
      </c>
    </row>
    <row r="408" spans="2:65" s="1" customFormat="1" ht="22.5" customHeight="1">
      <c r="B408" s="41"/>
      <c r="C408" s="195" t="s">
        <v>186</v>
      </c>
      <c r="D408" s="195" t="s">
        <v>253</v>
      </c>
      <c r="E408" s="196" t="s">
        <v>2689</v>
      </c>
      <c r="F408" s="197" t="s">
        <v>2690</v>
      </c>
      <c r="G408" s="198" t="s">
        <v>832</v>
      </c>
      <c r="H408" s="199">
        <v>1</v>
      </c>
      <c r="I408" s="200"/>
      <c r="J408" s="201">
        <f t="shared" si="30"/>
        <v>0</v>
      </c>
      <c r="K408" s="197" t="s">
        <v>21</v>
      </c>
      <c r="L408" s="61"/>
      <c r="M408" s="202" t="s">
        <v>21</v>
      </c>
      <c r="N408" s="203" t="s">
        <v>43</v>
      </c>
      <c r="O408" s="42"/>
      <c r="P408" s="204">
        <f t="shared" si="31"/>
        <v>0</v>
      </c>
      <c r="Q408" s="204">
        <v>1.8400000000000001E-3</v>
      </c>
      <c r="R408" s="204">
        <f t="shared" si="32"/>
        <v>1.8400000000000001E-3</v>
      </c>
      <c r="S408" s="204">
        <v>0</v>
      </c>
      <c r="T408" s="205">
        <f t="shared" si="33"/>
        <v>0</v>
      </c>
      <c r="AR408" s="24" t="s">
        <v>330</v>
      </c>
      <c r="AT408" s="24" t="s">
        <v>253</v>
      </c>
      <c r="AU408" s="24" t="s">
        <v>94</v>
      </c>
      <c r="AY408" s="24" t="s">
        <v>250</v>
      </c>
      <c r="BE408" s="206">
        <f t="shared" si="34"/>
        <v>0</v>
      </c>
      <c r="BF408" s="206">
        <f t="shared" si="35"/>
        <v>0</v>
      </c>
      <c r="BG408" s="206">
        <f t="shared" si="36"/>
        <v>0</v>
      </c>
      <c r="BH408" s="206">
        <f t="shared" si="37"/>
        <v>0</v>
      </c>
      <c r="BI408" s="206">
        <f t="shared" si="38"/>
        <v>0</v>
      </c>
      <c r="BJ408" s="24" t="s">
        <v>94</v>
      </c>
      <c r="BK408" s="206">
        <f t="shared" si="39"/>
        <v>0</v>
      </c>
      <c r="BL408" s="24" t="s">
        <v>330</v>
      </c>
      <c r="BM408" s="24" t="s">
        <v>2691</v>
      </c>
    </row>
    <row r="409" spans="2:65" s="1" customFormat="1" ht="22.5" customHeight="1">
      <c r="B409" s="41"/>
      <c r="C409" s="195" t="s">
        <v>974</v>
      </c>
      <c r="D409" s="195" t="s">
        <v>253</v>
      </c>
      <c r="E409" s="196" t="s">
        <v>971</v>
      </c>
      <c r="F409" s="197" t="s">
        <v>967</v>
      </c>
      <c r="G409" s="198" t="s">
        <v>266</v>
      </c>
      <c r="H409" s="199">
        <v>4.9000000000000002E-2</v>
      </c>
      <c r="I409" s="200"/>
      <c r="J409" s="201">
        <f t="shared" si="30"/>
        <v>0</v>
      </c>
      <c r="K409" s="197" t="s">
        <v>21</v>
      </c>
      <c r="L409" s="61"/>
      <c r="M409" s="202" t="s">
        <v>21</v>
      </c>
      <c r="N409" s="203" t="s">
        <v>43</v>
      </c>
      <c r="O409" s="42"/>
      <c r="P409" s="204">
        <f t="shared" si="31"/>
        <v>0</v>
      </c>
      <c r="Q409" s="204">
        <v>0</v>
      </c>
      <c r="R409" s="204">
        <f t="shared" si="32"/>
        <v>0</v>
      </c>
      <c r="S409" s="204">
        <v>0</v>
      </c>
      <c r="T409" s="205">
        <f t="shared" si="33"/>
        <v>0</v>
      </c>
      <c r="AR409" s="24" t="s">
        <v>330</v>
      </c>
      <c r="AT409" s="24" t="s">
        <v>253</v>
      </c>
      <c r="AU409" s="24" t="s">
        <v>94</v>
      </c>
      <c r="AY409" s="24" t="s">
        <v>250</v>
      </c>
      <c r="BE409" s="206">
        <f t="shared" si="34"/>
        <v>0</v>
      </c>
      <c r="BF409" s="206">
        <f t="shared" si="35"/>
        <v>0</v>
      </c>
      <c r="BG409" s="206">
        <f t="shared" si="36"/>
        <v>0</v>
      </c>
      <c r="BH409" s="206">
        <f t="shared" si="37"/>
        <v>0</v>
      </c>
      <c r="BI409" s="206">
        <f t="shared" si="38"/>
        <v>0</v>
      </c>
      <c r="BJ409" s="24" t="s">
        <v>94</v>
      </c>
      <c r="BK409" s="206">
        <f t="shared" si="39"/>
        <v>0</v>
      </c>
      <c r="BL409" s="24" t="s">
        <v>330</v>
      </c>
      <c r="BM409" s="24" t="s">
        <v>2692</v>
      </c>
    </row>
    <row r="410" spans="2:65" s="10" customFormat="1" ht="29.85" customHeight="1">
      <c r="B410" s="178"/>
      <c r="C410" s="179"/>
      <c r="D410" s="192" t="s">
        <v>70</v>
      </c>
      <c r="E410" s="193" t="s">
        <v>969</v>
      </c>
      <c r="F410" s="193" t="s">
        <v>970</v>
      </c>
      <c r="G410" s="179"/>
      <c r="H410" s="179"/>
      <c r="I410" s="182"/>
      <c r="J410" s="194">
        <f>BK410</f>
        <v>0</v>
      </c>
      <c r="K410" s="179"/>
      <c r="L410" s="184"/>
      <c r="M410" s="185"/>
      <c r="N410" s="186"/>
      <c r="O410" s="186"/>
      <c r="P410" s="187">
        <f>SUM(P411:P412)</f>
        <v>0</v>
      </c>
      <c r="Q410" s="186"/>
      <c r="R410" s="187">
        <f>SUM(R411:R412)</f>
        <v>1.865E-2</v>
      </c>
      <c r="S410" s="186"/>
      <c r="T410" s="188">
        <f>SUM(T411:T412)</f>
        <v>0</v>
      </c>
      <c r="AR410" s="189" t="s">
        <v>94</v>
      </c>
      <c r="AT410" s="190" t="s">
        <v>70</v>
      </c>
      <c r="AU410" s="190" t="s">
        <v>79</v>
      </c>
      <c r="AY410" s="189" t="s">
        <v>250</v>
      </c>
      <c r="BK410" s="191">
        <f>SUM(BK411:BK412)</f>
        <v>0</v>
      </c>
    </row>
    <row r="411" spans="2:65" s="1" customFormat="1" ht="31.5" customHeight="1">
      <c r="B411" s="41"/>
      <c r="C411" s="195" t="s">
        <v>978</v>
      </c>
      <c r="D411" s="195" t="s">
        <v>253</v>
      </c>
      <c r="E411" s="196" t="s">
        <v>979</v>
      </c>
      <c r="F411" s="197" t="s">
        <v>972</v>
      </c>
      <c r="G411" s="198" t="s">
        <v>832</v>
      </c>
      <c r="H411" s="199">
        <v>1</v>
      </c>
      <c r="I411" s="200"/>
      <c r="J411" s="201">
        <f>ROUND(I411*H411,2)</f>
        <v>0</v>
      </c>
      <c r="K411" s="197" t="s">
        <v>21</v>
      </c>
      <c r="L411" s="61"/>
      <c r="M411" s="202" t="s">
        <v>21</v>
      </c>
      <c r="N411" s="203" t="s">
        <v>43</v>
      </c>
      <c r="O411" s="42"/>
      <c r="P411" s="204">
        <f>O411*H411</f>
        <v>0</v>
      </c>
      <c r="Q411" s="204">
        <v>1.865E-2</v>
      </c>
      <c r="R411" s="204">
        <f>Q411*H411</f>
        <v>1.865E-2</v>
      </c>
      <c r="S411" s="204">
        <v>0</v>
      </c>
      <c r="T411" s="205">
        <f>S411*H411</f>
        <v>0</v>
      </c>
      <c r="AR411" s="24" t="s">
        <v>330</v>
      </c>
      <c r="AT411" s="24" t="s">
        <v>253</v>
      </c>
      <c r="AU411" s="24" t="s">
        <v>94</v>
      </c>
      <c r="AY411" s="24" t="s">
        <v>250</v>
      </c>
      <c r="BE411" s="206">
        <f>IF(N411="základní",J411,0)</f>
        <v>0</v>
      </c>
      <c r="BF411" s="206">
        <f>IF(N411="snížená",J411,0)</f>
        <v>0</v>
      </c>
      <c r="BG411" s="206">
        <f>IF(N411="zákl. přenesená",J411,0)</f>
        <v>0</v>
      </c>
      <c r="BH411" s="206">
        <f>IF(N411="sníž. přenesená",J411,0)</f>
        <v>0</v>
      </c>
      <c r="BI411" s="206">
        <f>IF(N411="nulová",J411,0)</f>
        <v>0</v>
      </c>
      <c r="BJ411" s="24" t="s">
        <v>94</v>
      </c>
      <c r="BK411" s="206">
        <f>ROUND(I411*H411,2)</f>
        <v>0</v>
      </c>
      <c r="BL411" s="24" t="s">
        <v>330</v>
      </c>
      <c r="BM411" s="24" t="s">
        <v>2693</v>
      </c>
    </row>
    <row r="412" spans="2:65" s="1" customFormat="1" ht="22.5" customHeight="1">
      <c r="B412" s="41"/>
      <c r="C412" s="195" t="s">
        <v>984</v>
      </c>
      <c r="D412" s="195" t="s">
        <v>253</v>
      </c>
      <c r="E412" s="196" t="s">
        <v>985</v>
      </c>
      <c r="F412" s="197" t="s">
        <v>980</v>
      </c>
      <c r="G412" s="198" t="s">
        <v>266</v>
      </c>
      <c r="H412" s="199">
        <v>1.9E-2</v>
      </c>
      <c r="I412" s="200"/>
      <c r="J412" s="201">
        <f>ROUND(I412*H412,2)</f>
        <v>0</v>
      </c>
      <c r="K412" s="197" t="s">
        <v>21</v>
      </c>
      <c r="L412" s="61"/>
      <c r="M412" s="202" t="s">
        <v>21</v>
      </c>
      <c r="N412" s="203" t="s">
        <v>43</v>
      </c>
      <c r="O412" s="42"/>
      <c r="P412" s="204">
        <f>O412*H412</f>
        <v>0</v>
      </c>
      <c r="Q412" s="204">
        <v>0</v>
      </c>
      <c r="R412" s="204">
        <f>Q412*H412</f>
        <v>0</v>
      </c>
      <c r="S412" s="204">
        <v>0</v>
      </c>
      <c r="T412" s="205">
        <f>S412*H412</f>
        <v>0</v>
      </c>
      <c r="AR412" s="24" t="s">
        <v>330</v>
      </c>
      <c r="AT412" s="24" t="s">
        <v>253</v>
      </c>
      <c r="AU412" s="24" t="s">
        <v>94</v>
      </c>
      <c r="AY412" s="24" t="s">
        <v>250</v>
      </c>
      <c r="BE412" s="206">
        <f>IF(N412="základní",J412,0)</f>
        <v>0</v>
      </c>
      <c r="BF412" s="206">
        <f>IF(N412="snížená",J412,0)</f>
        <v>0</v>
      </c>
      <c r="BG412" s="206">
        <f>IF(N412="zákl. přenesená",J412,0)</f>
        <v>0</v>
      </c>
      <c r="BH412" s="206">
        <f>IF(N412="sníž. přenesená",J412,0)</f>
        <v>0</v>
      </c>
      <c r="BI412" s="206">
        <f>IF(N412="nulová",J412,0)</f>
        <v>0</v>
      </c>
      <c r="BJ412" s="24" t="s">
        <v>94</v>
      </c>
      <c r="BK412" s="206">
        <f>ROUND(I412*H412,2)</f>
        <v>0</v>
      </c>
      <c r="BL412" s="24" t="s">
        <v>330</v>
      </c>
      <c r="BM412" s="24" t="s">
        <v>2694</v>
      </c>
    </row>
    <row r="413" spans="2:65" s="10" customFormat="1" ht="29.85" customHeight="1">
      <c r="B413" s="178"/>
      <c r="C413" s="179"/>
      <c r="D413" s="192" t="s">
        <v>70</v>
      </c>
      <c r="E413" s="193" t="s">
        <v>982</v>
      </c>
      <c r="F413" s="193" t="s">
        <v>983</v>
      </c>
      <c r="G413" s="179"/>
      <c r="H413" s="179"/>
      <c r="I413" s="182"/>
      <c r="J413" s="194">
        <f>BK413</f>
        <v>0</v>
      </c>
      <c r="K413" s="179"/>
      <c r="L413" s="184"/>
      <c r="M413" s="185"/>
      <c r="N413" s="186"/>
      <c r="O413" s="186"/>
      <c r="P413" s="187">
        <f>SUM(P414:P420)</f>
        <v>0</v>
      </c>
      <c r="Q413" s="186"/>
      <c r="R413" s="187">
        <f>SUM(R414:R420)</f>
        <v>8.3919999999999995E-2</v>
      </c>
      <c r="S413" s="186"/>
      <c r="T413" s="188">
        <f>SUM(T414:T420)</f>
        <v>0.15</v>
      </c>
      <c r="AR413" s="189" t="s">
        <v>94</v>
      </c>
      <c r="AT413" s="190" t="s">
        <v>70</v>
      </c>
      <c r="AU413" s="190" t="s">
        <v>79</v>
      </c>
      <c r="AY413" s="189" t="s">
        <v>250</v>
      </c>
      <c r="BK413" s="191">
        <f>SUM(BK414:BK420)</f>
        <v>0</v>
      </c>
    </row>
    <row r="414" spans="2:65" s="1" customFormat="1" ht="31.5" customHeight="1">
      <c r="B414" s="41"/>
      <c r="C414" s="195" t="s">
        <v>988</v>
      </c>
      <c r="D414" s="195" t="s">
        <v>253</v>
      </c>
      <c r="E414" s="196" t="s">
        <v>989</v>
      </c>
      <c r="F414" s="197" t="s">
        <v>986</v>
      </c>
      <c r="G414" s="198" t="s">
        <v>832</v>
      </c>
      <c r="H414" s="199">
        <v>1</v>
      </c>
      <c r="I414" s="200"/>
      <c r="J414" s="201">
        <f t="shared" ref="J414:J420" si="40">ROUND(I414*H414,2)</f>
        <v>0</v>
      </c>
      <c r="K414" s="197" t="s">
        <v>21</v>
      </c>
      <c r="L414" s="61"/>
      <c r="M414" s="202" t="s">
        <v>21</v>
      </c>
      <c r="N414" s="203" t="s">
        <v>43</v>
      </c>
      <c r="O414" s="42"/>
      <c r="P414" s="204">
        <f t="shared" ref="P414:P420" si="41">O414*H414</f>
        <v>0</v>
      </c>
      <c r="Q414" s="204">
        <v>8.0549999999999997E-2</v>
      </c>
      <c r="R414" s="204">
        <f t="shared" ref="R414:R420" si="42">Q414*H414</f>
        <v>8.0549999999999997E-2</v>
      </c>
      <c r="S414" s="204">
        <v>0</v>
      </c>
      <c r="T414" s="205">
        <f t="shared" ref="T414:T420" si="43">S414*H414</f>
        <v>0</v>
      </c>
      <c r="AR414" s="24" t="s">
        <v>330</v>
      </c>
      <c r="AT414" s="24" t="s">
        <v>253</v>
      </c>
      <c r="AU414" s="24" t="s">
        <v>94</v>
      </c>
      <c r="AY414" s="24" t="s">
        <v>250</v>
      </c>
      <c r="BE414" s="206">
        <f t="shared" ref="BE414:BE420" si="44">IF(N414="základní",J414,0)</f>
        <v>0</v>
      </c>
      <c r="BF414" s="206">
        <f t="shared" ref="BF414:BF420" si="45">IF(N414="snížená",J414,0)</f>
        <v>0</v>
      </c>
      <c r="BG414" s="206">
        <f t="shared" ref="BG414:BG420" si="46">IF(N414="zákl. přenesená",J414,0)</f>
        <v>0</v>
      </c>
      <c r="BH414" s="206">
        <f t="shared" ref="BH414:BH420" si="47">IF(N414="sníž. přenesená",J414,0)</f>
        <v>0</v>
      </c>
      <c r="BI414" s="206">
        <f t="shared" ref="BI414:BI420" si="48">IF(N414="nulová",J414,0)</f>
        <v>0</v>
      </c>
      <c r="BJ414" s="24" t="s">
        <v>94</v>
      </c>
      <c r="BK414" s="206">
        <f t="shared" ref="BK414:BK420" si="49">ROUND(I414*H414,2)</f>
        <v>0</v>
      </c>
      <c r="BL414" s="24" t="s">
        <v>330</v>
      </c>
      <c r="BM414" s="24" t="s">
        <v>2695</v>
      </c>
    </row>
    <row r="415" spans="2:65" s="1" customFormat="1" ht="22.5" customHeight="1">
      <c r="B415" s="41"/>
      <c r="C415" s="195" t="s">
        <v>992</v>
      </c>
      <c r="D415" s="195" t="s">
        <v>253</v>
      </c>
      <c r="E415" s="196" t="s">
        <v>993</v>
      </c>
      <c r="F415" s="197" t="s">
        <v>990</v>
      </c>
      <c r="G415" s="198" t="s">
        <v>301</v>
      </c>
      <c r="H415" s="199">
        <v>1</v>
      </c>
      <c r="I415" s="200"/>
      <c r="J415" s="201">
        <f t="shared" si="40"/>
        <v>0</v>
      </c>
      <c r="K415" s="197" t="s">
        <v>21</v>
      </c>
      <c r="L415" s="61"/>
      <c r="M415" s="202" t="s">
        <v>21</v>
      </c>
      <c r="N415" s="203" t="s">
        <v>43</v>
      </c>
      <c r="O415" s="42"/>
      <c r="P415" s="204">
        <f t="shared" si="41"/>
        <v>0</v>
      </c>
      <c r="Q415" s="204">
        <v>9.0000000000000006E-5</v>
      </c>
      <c r="R415" s="204">
        <f t="shared" si="42"/>
        <v>9.0000000000000006E-5</v>
      </c>
      <c r="S415" s="204">
        <v>0.15</v>
      </c>
      <c r="T415" s="205">
        <f t="shared" si="43"/>
        <v>0.15</v>
      </c>
      <c r="AR415" s="24" t="s">
        <v>330</v>
      </c>
      <c r="AT415" s="24" t="s">
        <v>253</v>
      </c>
      <c r="AU415" s="24" t="s">
        <v>94</v>
      </c>
      <c r="AY415" s="24" t="s">
        <v>250</v>
      </c>
      <c r="BE415" s="206">
        <f t="shared" si="44"/>
        <v>0</v>
      </c>
      <c r="BF415" s="206">
        <f t="shared" si="45"/>
        <v>0</v>
      </c>
      <c r="BG415" s="206">
        <f t="shared" si="46"/>
        <v>0</v>
      </c>
      <c r="BH415" s="206">
        <f t="shared" si="47"/>
        <v>0</v>
      </c>
      <c r="BI415" s="206">
        <f t="shared" si="48"/>
        <v>0</v>
      </c>
      <c r="BJ415" s="24" t="s">
        <v>94</v>
      </c>
      <c r="BK415" s="206">
        <f t="shared" si="49"/>
        <v>0</v>
      </c>
      <c r="BL415" s="24" t="s">
        <v>330</v>
      </c>
      <c r="BM415" s="24" t="s">
        <v>2696</v>
      </c>
    </row>
    <row r="416" spans="2:65" s="1" customFormat="1" ht="44.25" customHeight="1">
      <c r="B416" s="41"/>
      <c r="C416" s="195" t="s">
        <v>996</v>
      </c>
      <c r="D416" s="195" t="s">
        <v>253</v>
      </c>
      <c r="E416" s="196" t="s">
        <v>997</v>
      </c>
      <c r="F416" s="197" t="s">
        <v>994</v>
      </c>
      <c r="G416" s="198" t="s">
        <v>832</v>
      </c>
      <c r="H416" s="199">
        <v>1</v>
      </c>
      <c r="I416" s="200"/>
      <c r="J416" s="201">
        <f t="shared" si="40"/>
        <v>0</v>
      </c>
      <c r="K416" s="197" t="s">
        <v>21</v>
      </c>
      <c r="L416" s="61"/>
      <c r="M416" s="202" t="s">
        <v>21</v>
      </c>
      <c r="N416" s="203" t="s">
        <v>43</v>
      </c>
      <c r="O416" s="42"/>
      <c r="P416" s="204">
        <f t="shared" si="41"/>
        <v>0</v>
      </c>
      <c r="Q416" s="204">
        <v>1.5200000000000001E-3</v>
      </c>
      <c r="R416" s="204">
        <f t="shared" si="42"/>
        <v>1.5200000000000001E-3</v>
      </c>
      <c r="S416" s="204">
        <v>0</v>
      </c>
      <c r="T416" s="205">
        <f t="shared" si="43"/>
        <v>0</v>
      </c>
      <c r="AR416" s="24" t="s">
        <v>330</v>
      </c>
      <c r="AT416" s="24" t="s">
        <v>253</v>
      </c>
      <c r="AU416" s="24" t="s">
        <v>94</v>
      </c>
      <c r="AY416" s="24" t="s">
        <v>250</v>
      </c>
      <c r="BE416" s="206">
        <f t="shared" si="44"/>
        <v>0</v>
      </c>
      <c r="BF416" s="206">
        <f t="shared" si="45"/>
        <v>0</v>
      </c>
      <c r="BG416" s="206">
        <f t="shared" si="46"/>
        <v>0</v>
      </c>
      <c r="BH416" s="206">
        <f t="shared" si="47"/>
        <v>0</v>
      </c>
      <c r="BI416" s="206">
        <f t="shared" si="48"/>
        <v>0</v>
      </c>
      <c r="BJ416" s="24" t="s">
        <v>94</v>
      </c>
      <c r="BK416" s="206">
        <f t="shared" si="49"/>
        <v>0</v>
      </c>
      <c r="BL416" s="24" t="s">
        <v>330</v>
      </c>
      <c r="BM416" s="24" t="s">
        <v>2697</v>
      </c>
    </row>
    <row r="417" spans="2:65" s="1" customFormat="1" ht="22.5" customHeight="1">
      <c r="B417" s="41"/>
      <c r="C417" s="195" t="s">
        <v>1000</v>
      </c>
      <c r="D417" s="195" t="s">
        <v>253</v>
      </c>
      <c r="E417" s="196" t="s">
        <v>1001</v>
      </c>
      <c r="F417" s="197" t="s">
        <v>998</v>
      </c>
      <c r="G417" s="198" t="s">
        <v>356</v>
      </c>
      <c r="H417" s="199">
        <v>4</v>
      </c>
      <c r="I417" s="200"/>
      <c r="J417" s="201">
        <f t="shared" si="40"/>
        <v>0</v>
      </c>
      <c r="K417" s="197" t="s">
        <v>21</v>
      </c>
      <c r="L417" s="61"/>
      <c r="M417" s="202" t="s">
        <v>21</v>
      </c>
      <c r="N417" s="203" t="s">
        <v>43</v>
      </c>
      <c r="O417" s="42"/>
      <c r="P417" s="204">
        <f t="shared" si="41"/>
        <v>0</v>
      </c>
      <c r="Q417" s="204">
        <v>4.4000000000000002E-4</v>
      </c>
      <c r="R417" s="204">
        <f t="shared" si="42"/>
        <v>1.7600000000000001E-3</v>
      </c>
      <c r="S417" s="204">
        <v>0</v>
      </c>
      <c r="T417" s="205">
        <f t="shared" si="43"/>
        <v>0</v>
      </c>
      <c r="AR417" s="24" t="s">
        <v>330</v>
      </c>
      <c r="AT417" s="24" t="s">
        <v>253</v>
      </c>
      <c r="AU417" s="24" t="s">
        <v>94</v>
      </c>
      <c r="AY417" s="24" t="s">
        <v>250</v>
      </c>
      <c r="BE417" s="206">
        <f t="shared" si="44"/>
        <v>0</v>
      </c>
      <c r="BF417" s="206">
        <f t="shared" si="45"/>
        <v>0</v>
      </c>
      <c r="BG417" s="206">
        <f t="shared" si="46"/>
        <v>0</v>
      </c>
      <c r="BH417" s="206">
        <f t="shared" si="47"/>
        <v>0</v>
      </c>
      <c r="BI417" s="206">
        <f t="shared" si="48"/>
        <v>0</v>
      </c>
      <c r="BJ417" s="24" t="s">
        <v>94</v>
      </c>
      <c r="BK417" s="206">
        <f t="shared" si="49"/>
        <v>0</v>
      </c>
      <c r="BL417" s="24" t="s">
        <v>330</v>
      </c>
      <c r="BM417" s="24" t="s">
        <v>2698</v>
      </c>
    </row>
    <row r="418" spans="2:65" s="1" customFormat="1" ht="22.5" customHeight="1">
      <c r="B418" s="41"/>
      <c r="C418" s="195" t="s">
        <v>1004</v>
      </c>
      <c r="D418" s="195" t="s">
        <v>253</v>
      </c>
      <c r="E418" s="196" t="s">
        <v>1005</v>
      </c>
      <c r="F418" s="197" t="s">
        <v>1002</v>
      </c>
      <c r="G418" s="198" t="s">
        <v>301</v>
      </c>
      <c r="H418" s="199">
        <v>1</v>
      </c>
      <c r="I418" s="200"/>
      <c r="J418" s="201">
        <f t="shared" si="40"/>
        <v>0</v>
      </c>
      <c r="K418" s="197" t="s">
        <v>21</v>
      </c>
      <c r="L418" s="61"/>
      <c r="M418" s="202" t="s">
        <v>21</v>
      </c>
      <c r="N418" s="203" t="s">
        <v>43</v>
      </c>
      <c r="O418" s="42"/>
      <c r="P418" s="204">
        <f t="shared" si="41"/>
        <v>0</v>
      </c>
      <c r="Q418" s="204">
        <v>0</v>
      </c>
      <c r="R418" s="204">
        <f t="shared" si="42"/>
        <v>0</v>
      </c>
      <c r="S418" s="204">
        <v>0</v>
      </c>
      <c r="T418" s="205">
        <f t="shared" si="43"/>
        <v>0</v>
      </c>
      <c r="AR418" s="24" t="s">
        <v>330</v>
      </c>
      <c r="AT418" s="24" t="s">
        <v>253</v>
      </c>
      <c r="AU418" s="24" t="s">
        <v>94</v>
      </c>
      <c r="AY418" s="24" t="s">
        <v>250</v>
      </c>
      <c r="BE418" s="206">
        <f t="shared" si="44"/>
        <v>0</v>
      </c>
      <c r="BF418" s="206">
        <f t="shared" si="45"/>
        <v>0</v>
      </c>
      <c r="BG418" s="206">
        <f t="shared" si="46"/>
        <v>0</v>
      </c>
      <c r="BH418" s="206">
        <f t="shared" si="47"/>
        <v>0</v>
      </c>
      <c r="BI418" s="206">
        <f t="shared" si="48"/>
        <v>0</v>
      </c>
      <c r="BJ418" s="24" t="s">
        <v>94</v>
      </c>
      <c r="BK418" s="206">
        <f t="shared" si="49"/>
        <v>0</v>
      </c>
      <c r="BL418" s="24" t="s">
        <v>330</v>
      </c>
      <c r="BM418" s="24" t="s">
        <v>2699</v>
      </c>
    </row>
    <row r="419" spans="2:65" s="1" customFormat="1" ht="22.5" customHeight="1">
      <c r="B419" s="41"/>
      <c r="C419" s="195" t="s">
        <v>1008</v>
      </c>
      <c r="D419" s="195" t="s">
        <v>253</v>
      </c>
      <c r="E419" s="196" t="s">
        <v>1009</v>
      </c>
      <c r="F419" s="197" t="s">
        <v>1006</v>
      </c>
      <c r="G419" s="198" t="s">
        <v>301</v>
      </c>
      <c r="H419" s="199">
        <v>1</v>
      </c>
      <c r="I419" s="200"/>
      <c r="J419" s="201">
        <f t="shared" si="40"/>
        <v>0</v>
      </c>
      <c r="K419" s="197" t="s">
        <v>21</v>
      </c>
      <c r="L419" s="61"/>
      <c r="M419" s="202" t="s">
        <v>21</v>
      </c>
      <c r="N419" s="203" t="s">
        <v>43</v>
      </c>
      <c r="O419" s="42"/>
      <c r="P419" s="204">
        <f t="shared" si="41"/>
        <v>0</v>
      </c>
      <c r="Q419" s="204">
        <v>0</v>
      </c>
      <c r="R419" s="204">
        <f t="shared" si="42"/>
        <v>0</v>
      </c>
      <c r="S419" s="204">
        <v>0</v>
      </c>
      <c r="T419" s="205">
        <f t="shared" si="43"/>
        <v>0</v>
      </c>
      <c r="AR419" s="24" t="s">
        <v>330</v>
      </c>
      <c r="AT419" s="24" t="s">
        <v>253</v>
      </c>
      <c r="AU419" s="24" t="s">
        <v>94</v>
      </c>
      <c r="AY419" s="24" t="s">
        <v>250</v>
      </c>
      <c r="BE419" s="206">
        <f t="shared" si="44"/>
        <v>0</v>
      </c>
      <c r="BF419" s="206">
        <f t="shared" si="45"/>
        <v>0</v>
      </c>
      <c r="BG419" s="206">
        <f t="shared" si="46"/>
        <v>0</v>
      </c>
      <c r="BH419" s="206">
        <f t="shared" si="47"/>
        <v>0</v>
      </c>
      <c r="BI419" s="206">
        <f t="shared" si="48"/>
        <v>0</v>
      </c>
      <c r="BJ419" s="24" t="s">
        <v>94</v>
      </c>
      <c r="BK419" s="206">
        <f t="shared" si="49"/>
        <v>0</v>
      </c>
      <c r="BL419" s="24" t="s">
        <v>330</v>
      </c>
      <c r="BM419" s="24" t="s">
        <v>2700</v>
      </c>
    </row>
    <row r="420" spans="2:65" s="1" customFormat="1" ht="22.5" customHeight="1">
      <c r="B420" s="41"/>
      <c r="C420" s="195" t="s">
        <v>1014</v>
      </c>
      <c r="D420" s="195" t="s">
        <v>253</v>
      </c>
      <c r="E420" s="196" t="s">
        <v>1015</v>
      </c>
      <c r="F420" s="197" t="s">
        <v>1010</v>
      </c>
      <c r="G420" s="198" t="s">
        <v>301</v>
      </c>
      <c r="H420" s="199">
        <v>8.4000000000000005E-2</v>
      </c>
      <c r="I420" s="200"/>
      <c r="J420" s="201">
        <f t="shared" si="40"/>
        <v>0</v>
      </c>
      <c r="K420" s="197" t="s">
        <v>21</v>
      </c>
      <c r="L420" s="61"/>
      <c r="M420" s="202" t="s">
        <v>21</v>
      </c>
      <c r="N420" s="203" t="s">
        <v>43</v>
      </c>
      <c r="O420" s="42"/>
      <c r="P420" s="204">
        <f t="shared" si="41"/>
        <v>0</v>
      </c>
      <c r="Q420" s="204">
        <v>0</v>
      </c>
      <c r="R420" s="204">
        <f t="shared" si="42"/>
        <v>0</v>
      </c>
      <c r="S420" s="204">
        <v>0</v>
      </c>
      <c r="T420" s="205">
        <f t="shared" si="43"/>
        <v>0</v>
      </c>
      <c r="AR420" s="24" t="s">
        <v>330</v>
      </c>
      <c r="AT420" s="24" t="s">
        <v>253</v>
      </c>
      <c r="AU420" s="24" t="s">
        <v>94</v>
      </c>
      <c r="AY420" s="24" t="s">
        <v>250</v>
      </c>
      <c r="BE420" s="206">
        <f t="shared" si="44"/>
        <v>0</v>
      </c>
      <c r="BF420" s="206">
        <f t="shared" si="45"/>
        <v>0</v>
      </c>
      <c r="BG420" s="206">
        <f t="shared" si="46"/>
        <v>0</v>
      </c>
      <c r="BH420" s="206">
        <f t="shared" si="47"/>
        <v>0</v>
      </c>
      <c r="BI420" s="206">
        <f t="shared" si="48"/>
        <v>0</v>
      </c>
      <c r="BJ420" s="24" t="s">
        <v>94</v>
      </c>
      <c r="BK420" s="206">
        <f t="shared" si="49"/>
        <v>0</v>
      </c>
      <c r="BL420" s="24" t="s">
        <v>330</v>
      </c>
      <c r="BM420" s="24" t="s">
        <v>2701</v>
      </c>
    </row>
    <row r="421" spans="2:65" s="10" customFormat="1" ht="29.85" customHeight="1">
      <c r="B421" s="178"/>
      <c r="C421" s="179"/>
      <c r="D421" s="192" t="s">
        <v>70</v>
      </c>
      <c r="E421" s="193" t="s">
        <v>1012</v>
      </c>
      <c r="F421" s="193" t="s">
        <v>1013</v>
      </c>
      <c r="G421" s="179"/>
      <c r="H421" s="179"/>
      <c r="I421" s="182"/>
      <c r="J421" s="194">
        <f>BK421</f>
        <v>0</v>
      </c>
      <c r="K421" s="179"/>
      <c r="L421" s="184"/>
      <c r="M421" s="185"/>
      <c r="N421" s="186"/>
      <c r="O421" s="186"/>
      <c r="P421" s="187">
        <f>SUM(P422:P424)</f>
        <v>0</v>
      </c>
      <c r="Q421" s="186"/>
      <c r="R421" s="187">
        <f>SUM(R422:R424)</f>
        <v>5.7449999999999994E-2</v>
      </c>
      <c r="S421" s="186"/>
      <c r="T421" s="188">
        <f>SUM(T422:T424)</f>
        <v>0</v>
      </c>
      <c r="AR421" s="189" t="s">
        <v>94</v>
      </c>
      <c r="AT421" s="190" t="s">
        <v>70</v>
      </c>
      <c r="AU421" s="190" t="s">
        <v>79</v>
      </c>
      <c r="AY421" s="189" t="s">
        <v>250</v>
      </c>
      <c r="BK421" s="191">
        <f>SUM(BK422:BK424)</f>
        <v>0</v>
      </c>
    </row>
    <row r="422" spans="2:65" s="1" customFormat="1" ht="22.5" customHeight="1">
      <c r="B422" s="41"/>
      <c r="C422" s="195" t="s">
        <v>1018</v>
      </c>
      <c r="D422" s="195" t="s">
        <v>253</v>
      </c>
      <c r="E422" s="196" t="s">
        <v>1019</v>
      </c>
      <c r="F422" s="197" t="s">
        <v>1016</v>
      </c>
      <c r="G422" s="198" t="s">
        <v>356</v>
      </c>
      <c r="H422" s="199">
        <v>109</v>
      </c>
      <c r="I422" s="200"/>
      <c r="J422" s="201">
        <f>ROUND(I422*H422,2)</f>
        <v>0</v>
      </c>
      <c r="K422" s="197" t="s">
        <v>21</v>
      </c>
      <c r="L422" s="61"/>
      <c r="M422" s="202" t="s">
        <v>21</v>
      </c>
      <c r="N422" s="203" t="s">
        <v>43</v>
      </c>
      <c r="O422" s="42"/>
      <c r="P422" s="204">
        <f>O422*H422</f>
        <v>0</v>
      </c>
      <c r="Q422" s="204">
        <v>4.4999999999999999E-4</v>
      </c>
      <c r="R422" s="204">
        <f>Q422*H422</f>
        <v>4.9049999999999996E-2</v>
      </c>
      <c r="S422" s="204">
        <v>0</v>
      </c>
      <c r="T422" s="205">
        <f>S422*H422</f>
        <v>0</v>
      </c>
      <c r="AR422" s="24" t="s">
        <v>330</v>
      </c>
      <c r="AT422" s="24" t="s">
        <v>253</v>
      </c>
      <c r="AU422" s="24" t="s">
        <v>94</v>
      </c>
      <c r="AY422" s="24" t="s">
        <v>250</v>
      </c>
      <c r="BE422" s="206">
        <f>IF(N422="základní",J422,0)</f>
        <v>0</v>
      </c>
      <c r="BF422" s="206">
        <f>IF(N422="snížená",J422,0)</f>
        <v>0</v>
      </c>
      <c r="BG422" s="206">
        <f>IF(N422="zákl. přenesená",J422,0)</f>
        <v>0</v>
      </c>
      <c r="BH422" s="206">
        <f>IF(N422="sníž. přenesená",J422,0)</f>
        <v>0</v>
      </c>
      <c r="BI422" s="206">
        <f>IF(N422="nulová",J422,0)</f>
        <v>0</v>
      </c>
      <c r="BJ422" s="24" t="s">
        <v>94</v>
      </c>
      <c r="BK422" s="206">
        <f>ROUND(I422*H422,2)</f>
        <v>0</v>
      </c>
      <c r="BL422" s="24" t="s">
        <v>330</v>
      </c>
      <c r="BM422" s="24" t="s">
        <v>2702</v>
      </c>
    </row>
    <row r="423" spans="2:65" s="1" customFormat="1" ht="22.5" customHeight="1">
      <c r="B423" s="41"/>
      <c r="C423" s="195" t="s">
        <v>1022</v>
      </c>
      <c r="D423" s="195" t="s">
        <v>253</v>
      </c>
      <c r="E423" s="196" t="s">
        <v>1023</v>
      </c>
      <c r="F423" s="197" t="s">
        <v>1020</v>
      </c>
      <c r="G423" s="198" t="s">
        <v>356</v>
      </c>
      <c r="H423" s="199">
        <v>15</v>
      </c>
      <c r="I423" s="200"/>
      <c r="J423" s="201">
        <f>ROUND(I423*H423,2)</f>
        <v>0</v>
      </c>
      <c r="K423" s="197" t="s">
        <v>21</v>
      </c>
      <c r="L423" s="61"/>
      <c r="M423" s="202" t="s">
        <v>21</v>
      </c>
      <c r="N423" s="203" t="s">
        <v>43</v>
      </c>
      <c r="O423" s="42"/>
      <c r="P423" s="204">
        <f>O423*H423</f>
        <v>0</v>
      </c>
      <c r="Q423" s="204">
        <v>5.5999999999999995E-4</v>
      </c>
      <c r="R423" s="204">
        <f>Q423*H423</f>
        <v>8.3999999999999995E-3</v>
      </c>
      <c r="S423" s="204">
        <v>0</v>
      </c>
      <c r="T423" s="205">
        <f>S423*H423</f>
        <v>0</v>
      </c>
      <c r="AR423" s="24" t="s">
        <v>330</v>
      </c>
      <c r="AT423" s="24" t="s">
        <v>253</v>
      </c>
      <c r="AU423" s="24" t="s">
        <v>94</v>
      </c>
      <c r="AY423" s="24" t="s">
        <v>250</v>
      </c>
      <c r="BE423" s="206">
        <f>IF(N423="základní",J423,0)</f>
        <v>0</v>
      </c>
      <c r="BF423" s="206">
        <f>IF(N423="snížená",J423,0)</f>
        <v>0</v>
      </c>
      <c r="BG423" s="206">
        <f>IF(N423="zákl. přenesená",J423,0)</f>
        <v>0</v>
      </c>
      <c r="BH423" s="206">
        <f>IF(N423="sníž. přenesená",J423,0)</f>
        <v>0</v>
      </c>
      <c r="BI423" s="206">
        <f>IF(N423="nulová",J423,0)</f>
        <v>0</v>
      </c>
      <c r="BJ423" s="24" t="s">
        <v>94</v>
      </c>
      <c r="BK423" s="206">
        <f>ROUND(I423*H423,2)</f>
        <v>0</v>
      </c>
      <c r="BL423" s="24" t="s">
        <v>330</v>
      </c>
      <c r="BM423" s="24" t="s">
        <v>2703</v>
      </c>
    </row>
    <row r="424" spans="2:65" s="1" customFormat="1" ht="22.5" customHeight="1">
      <c r="B424" s="41"/>
      <c r="C424" s="195" t="s">
        <v>1028</v>
      </c>
      <c r="D424" s="195" t="s">
        <v>253</v>
      </c>
      <c r="E424" s="196" t="s">
        <v>1029</v>
      </c>
      <c r="F424" s="197" t="s">
        <v>1024</v>
      </c>
      <c r="G424" s="198" t="s">
        <v>301</v>
      </c>
      <c r="H424" s="199">
        <v>1</v>
      </c>
      <c r="I424" s="200"/>
      <c r="J424" s="201">
        <f>ROUND(I424*H424,2)</f>
        <v>0</v>
      </c>
      <c r="K424" s="197" t="s">
        <v>21</v>
      </c>
      <c r="L424" s="61"/>
      <c r="M424" s="202" t="s">
        <v>21</v>
      </c>
      <c r="N424" s="203" t="s">
        <v>43</v>
      </c>
      <c r="O424" s="42"/>
      <c r="P424" s="204">
        <f>O424*H424</f>
        <v>0</v>
      </c>
      <c r="Q424" s="204">
        <v>0</v>
      </c>
      <c r="R424" s="204">
        <f>Q424*H424</f>
        <v>0</v>
      </c>
      <c r="S424" s="204">
        <v>0</v>
      </c>
      <c r="T424" s="205">
        <f>S424*H424</f>
        <v>0</v>
      </c>
      <c r="AR424" s="24" t="s">
        <v>330</v>
      </c>
      <c r="AT424" s="24" t="s">
        <v>253</v>
      </c>
      <c r="AU424" s="24" t="s">
        <v>94</v>
      </c>
      <c r="AY424" s="24" t="s">
        <v>250</v>
      </c>
      <c r="BE424" s="206">
        <f>IF(N424="základní",J424,0)</f>
        <v>0</v>
      </c>
      <c r="BF424" s="206">
        <f>IF(N424="snížená",J424,0)</f>
        <v>0</v>
      </c>
      <c r="BG424" s="206">
        <f>IF(N424="zákl. přenesená",J424,0)</f>
        <v>0</v>
      </c>
      <c r="BH424" s="206">
        <f>IF(N424="sníž. přenesená",J424,0)</f>
        <v>0</v>
      </c>
      <c r="BI424" s="206">
        <f>IF(N424="nulová",J424,0)</f>
        <v>0</v>
      </c>
      <c r="BJ424" s="24" t="s">
        <v>94</v>
      </c>
      <c r="BK424" s="206">
        <f>ROUND(I424*H424,2)</f>
        <v>0</v>
      </c>
      <c r="BL424" s="24" t="s">
        <v>330</v>
      </c>
      <c r="BM424" s="24" t="s">
        <v>2704</v>
      </c>
    </row>
    <row r="425" spans="2:65" s="10" customFormat="1" ht="29.85" customHeight="1">
      <c r="B425" s="178"/>
      <c r="C425" s="179"/>
      <c r="D425" s="192" t="s">
        <v>70</v>
      </c>
      <c r="E425" s="193" t="s">
        <v>1026</v>
      </c>
      <c r="F425" s="193" t="s">
        <v>1027</v>
      </c>
      <c r="G425" s="179"/>
      <c r="H425" s="179"/>
      <c r="I425" s="182"/>
      <c r="J425" s="194">
        <f>BK425</f>
        <v>0</v>
      </c>
      <c r="K425" s="179"/>
      <c r="L425" s="184"/>
      <c r="M425" s="185"/>
      <c r="N425" s="186"/>
      <c r="O425" s="186"/>
      <c r="P425" s="187">
        <f>SUM(P426:P432)</f>
        <v>0</v>
      </c>
      <c r="Q425" s="186"/>
      <c r="R425" s="187">
        <f>SUM(R426:R432)</f>
        <v>1.9209999999999998E-2</v>
      </c>
      <c r="S425" s="186"/>
      <c r="T425" s="188">
        <f>SUM(T426:T432)</f>
        <v>0</v>
      </c>
      <c r="AR425" s="189" t="s">
        <v>94</v>
      </c>
      <c r="AT425" s="190" t="s">
        <v>70</v>
      </c>
      <c r="AU425" s="190" t="s">
        <v>79</v>
      </c>
      <c r="AY425" s="189" t="s">
        <v>250</v>
      </c>
      <c r="BK425" s="191">
        <f>SUM(BK426:BK432)</f>
        <v>0</v>
      </c>
    </row>
    <row r="426" spans="2:65" s="1" customFormat="1" ht="22.5" customHeight="1">
      <c r="B426" s="41"/>
      <c r="C426" s="195" t="s">
        <v>1032</v>
      </c>
      <c r="D426" s="195" t="s">
        <v>253</v>
      </c>
      <c r="E426" s="196" t="s">
        <v>1033</v>
      </c>
      <c r="F426" s="197" t="s">
        <v>1030</v>
      </c>
      <c r="G426" s="198" t="s">
        <v>832</v>
      </c>
      <c r="H426" s="199">
        <v>1</v>
      </c>
      <c r="I426" s="200"/>
      <c r="J426" s="201">
        <f t="shared" ref="J426:J432" si="50">ROUND(I426*H426,2)</f>
        <v>0</v>
      </c>
      <c r="K426" s="197" t="s">
        <v>21</v>
      </c>
      <c r="L426" s="61"/>
      <c r="M426" s="202" t="s">
        <v>21</v>
      </c>
      <c r="N426" s="203" t="s">
        <v>43</v>
      </c>
      <c r="O426" s="42"/>
      <c r="P426" s="204">
        <f t="shared" ref="P426:P432" si="51">O426*H426</f>
        <v>0</v>
      </c>
      <c r="Q426" s="204">
        <v>8.0400000000000003E-3</v>
      </c>
      <c r="R426" s="204">
        <f t="shared" ref="R426:R432" si="52">Q426*H426</f>
        <v>8.0400000000000003E-3</v>
      </c>
      <c r="S426" s="204">
        <v>0</v>
      </c>
      <c r="T426" s="205">
        <f t="shared" ref="T426:T432" si="53">S426*H426</f>
        <v>0</v>
      </c>
      <c r="AR426" s="24" t="s">
        <v>330</v>
      </c>
      <c r="AT426" s="24" t="s">
        <v>253</v>
      </c>
      <c r="AU426" s="24" t="s">
        <v>94</v>
      </c>
      <c r="AY426" s="24" t="s">
        <v>250</v>
      </c>
      <c r="BE426" s="206">
        <f t="shared" ref="BE426:BE432" si="54">IF(N426="základní",J426,0)</f>
        <v>0</v>
      </c>
      <c r="BF426" s="206">
        <f t="shared" ref="BF426:BF432" si="55">IF(N426="snížená",J426,0)</f>
        <v>0</v>
      </c>
      <c r="BG426" s="206">
        <f t="shared" ref="BG426:BG432" si="56">IF(N426="zákl. přenesená",J426,0)</f>
        <v>0</v>
      </c>
      <c r="BH426" s="206">
        <f t="shared" ref="BH426:BH432" si="57">IF(N426="sníž. přenesená",J426,0)</f>
        <v>0</v>
      </c>
      <c r="BI426" s="206">
        <f t="shared" ref="BI426:BI432" si="58">IF(N426="nulová",J426,0)</f>
        <v>0</v>
      </c>
      <c r="BJ426" s="24" t="s">
        <v>94</v>
      </c>
      <c r="BK426" s="206">
        <f t="shared" ref="BK426:BK432" si="59">ROUND(I426*H426,2)</f>
        <v>0</v>
      </c>
      <c r="BL426" s="24" t="s">
        <v>330</v>
      </c>
      <c r="BM426" s="24" t="s">
        <v>2705</v>
      </c>
    </row>
    <row r="427" spans="2:65" s="1" customFormat="1" ht="22.5" customHeight="1">
      <c r="B427" s="41"/>
      <c r="C427" s="195" t="s">
        <v>1036</v>
      </c>
      <c r="D427" s="195" t="s">
        <v>253</v>
      </c>
      <c r="E427" s="196" t="s">
        <v>1037</v>
      </c>
      <c r="F427" s="197" t="s">
        <v>1034</v>
      </c>
      <c r="G427" s="198" t="s">
        <v>832</v>
      </c>
      <c r="H427" s="199">
        <v>1</v>
      </c>
      <c r="I427" s="200"/>
      <c r="J427" s="201">
        <f t="shared" si="50"/>
        <v>0</v>
      </c>
      <c r="K427" s="197" t="s">
        <v>21</v>
      </c>
      <c r="L427" s="61"/>
      <c r="M427" s="202" t="s">
        <v>21</v>
      </c>
      <c r="N427" s="203" t="s">
        <v>43</v>
      </c>
      <c r="O427" s="42"/>
      <c r="P427" s="204">
        <f t="shared" si="51"/>
        <v>0</v>
      </c>
      <c r="Q427" s="204">
        <v>7.7299999999999999E-3</v>
      </c>
      <c r="R427" s="204">
        <f t="shared" si="52"/>
        <v>7.7299999999999999E-3</v>
      </c>
      <c r="S427" s="204">
        <v>0</v>
      </c>
      <c r="T427" s="205">
        <f t="shared" si="53"/>
        <v>0</v>
      </c>
      <c r="AR427" s="24" t="s">
        <v>330</v>
      </c>
      <c r="AT427" s="24" t="s">
        <v>253</v>
      </c>
      <c r="AU427" s="24" t="s">
        <v>94</v>
      </c>
      <c r="AY427" s="24" t="s">
        <v>250</v>
      </c>
      <c r="BE427" s="206">
        <f t="shared" si="54"/>
        <v>0</v>
      </c>
      <c r="BF427" s="206">
        <f t="shared" si="55"/>
        <v>0</v>
      </c>
      <c r="BG427" s="206">
        <f t="shared" si="56"/>
        <v>0</v>
      </c>
      <c r="BH427" s="206">
        <f t="shared" si="57"/>
        <v>0</v>
      </c>
      <c r="BI427" s="206">
        <f t="shared" si="58"/>
        <v>0</v>
      </c>
      <c r="BJ427" s="24" t="s">
        <v>94</v>
      </c>
      <c r="BK427" s="206">
        <f t="shared" si="59"/>
        <v>0</v>
      </c>
      <c r="BL427" s="24" t="s">
        <v>330</v>
      </c>
      <c r="BM427" s="24" t="s">
        <v>2706</v>
      </c>
    </row>
    <row r="428" spans="2:65" s="1" customFormat="1" ht="22.5" customHeight="1">
      <c r="B428" s="41"/>
      <c r="C428" s="195" t="s">
        <v>1040</v>
      </c>
      <c r="D428" s="195" t="s">
        <v>253</v>
      </c>
      <c r="E428" s="196" t="s">
        <v>1041</v>
      </c>
      <c r="F428" s="197" t="s">
        <v>1038</v>
      </c>
      <c r="G428" s="198" t="s">
        <v>301</v>
      </c>
      <c r="H428" s="199">
        <v>2</v>
      </c>
      <c r="I428" s="200"/>
      <c r="J428" s="201">
        <f t="shared" si="50"/>
        <v>0</v>
      </c>
      <c r="K428" s="197" t="s">
        <v>21</v>
      </c>
      <c r="L428" s="61"/>
      <c r="M428" s="202" t="s">
        <v>21</v>
      </c>
      <c r="N428" s="203" t="s">
        <v>43</v>
      </c>
      <c r="O428" s="42"/>
      <c r="P428" s="204">
        <f t="shared" si="51"/>
        <v>0</v>
      </c>
      <c r="Q428" s="204">
        <v>9.0000000000000006E-5</v>
      </c>
      <c r="R428" s="204">
        <f t="shared" si="52"/>
        <v>1.8000000000000001E-4</v>
      </c>
      <c r="S428" s="204">
        <v>0</v>
      </c>
      <c r="T428" s="205">
        <f t="shared" si="53"/>
        <v>0</v>
      </c>
      <c r="AR428" s="24" t="s">
        <v>330</v>
      </c>
      <c r="AT428" s="24" t="s">
        <v>253</v>
      </c>
      <c r="AU428" s="24" t="s">
        <v>94</v>
      </c>
      <c r="AY428" s="24" t="s">
        <v>250</v>
      </c>
      <c r="BE428" s="206">
        <f t="shared" si="54"/>
        <v>0</v>
      </c>
      <c r="BF428" s="206">
        <f t="shared" si="55"/>
        <v>0</v>
      </c>
      <c r="BG428" s="206">
        <f t="shared" si="56"/>
        <v>0</v>
      </c>
      <c r="BH428" s="206">
        <f t="shared" si="57"/>
        <v>0</v>
      </c>
      <c r="BI428" s="206">
        <f t="shared" si="58"/>
        <v>0</v>
      </c>
      <c r="BJ428" s="24" t="s">
        <v>94</v>
      </c>
      <c r="BK428" s="206">
        <f t="shared" si="59"/>
        <v>0</v>
      </c>
      <c r="BL428" s="24" t="s">
        <v>330</v>
      </c>
      <c r="BM428" s="24" t="s">
        <v>2707</v>
      </c>
    </row>
    <row r="429" spans="2:65" s="1" customFormat="1" ht="22.5" customHeight="1">
      <c r="B429" s="41"/>
      <c r="C429" s="195" t="s">
        <v>1044</v>
      </c>
      <c r="D429" s="195" t="s">
        <v>253</v>
      </c>
      <c r="E429" s="196" t="s">
        <v>1045</v>
      </c>
      <c r="F429" s="197" t="s">
        <v>1042</v>
      </c>
      <c r="G429" s="198" t="s">
        <v>301</v>
      </c>
      <c r="H429" s="199">
        <v>2</v>
      </c>
      <c r="I429" s="200"/>
      <c r="J429" s="201">
        <f t="shared" si="50"/>
        <v>0</v>
      </c>
      <c r="K429" s="197" t="s">
        <v>21</v>
      </c>
      <c r="L429" s="61"/>
      <c r="M429" s="202" t="s">
        <v>21</v>
      </c>
      <c r="N429" s="203" t="s">
        <v>43</v>
      </c>
      <c r="O429" s="42"/>
      <c r="P429" s="204">
        <f t="shared" si="51"/>
        <v>0</v>
      </c>
      <c r="Q429" s="204">
        <v>3.6000000000000002E-4</v>
      </c>
      <c r="R429" s="204">
        <f t="shared" si="52"/>
        <v>7.2000000000000005E-4</v>
      </c>
      <c r="S429" s="204">
        <v>0</v>
      </c>
      <c r="T429" s="205">
        <f t="shared" si="53"/>
        <v>0</v>
      </c>
      <c r="AR429" s="24" t="s">
        <v>330</v>
      </c>
      <c r="AT429" s="24" t="s">
        <v>253</v>
      </c>
      <c r="AU429" s="24" t="s">
        <v>94</v>
      </c>
      <c r="AY429" s="24" t="s">
        <v>250</v>
      </c>
      <c r="BE429" s="206">
        <f t="shared" si="54"/>
        <v>0</v>
      </c>
      <c r="BF429" s="206">
        <f t="shared" si="55"/>
        <v>0</v>
      </c>
      <c r="BG429" s="206">
        <f t="shared" si="56"/>
        <v>0</v>
      </c>
      <c r="BH429" s="206">
        <f t="shared" si="57"/>
        <v>0</v>
      </c>
      <c r="BI429" s="206">
        <f t="shared" si="58"/>
        <v>0</v>
      </c>
      <c r="BJ429" s="24" t="s">
        <v>94</v>
      </c>
      <c r="BK429" s="206">
        <f t="shared" si="59"/>
        <v>0</v>
      </c>
      <c r="BL429" s="24" t="s">
        <v>330</v>
      </c>
      <c r="BM429" s="24" t="s">
        <v>2708</v>
      </c>
    </row>
    <row r="430" spans="2:65" s="1" customFormat="1" ht="22.5" customHeight="1">
      <c r="B430" s="41"/>
      <c r="C430" s="195" t="s">
        <v>1048</v>
      </c>
      <c r="D430" s="195" t="s">
        <v>253</v>
      </c>
      <c r="E430" s="196" t="s">
        <v>1049</v>
      </c>
      <c r="F430" s="197" t="s">
        <v>1046</v>
      </c>
      <c r="G430" s="198" t="s">
        <v>301</v>
      </c>
      <c r="H430" s="199">
        <v>4</v>
      </c>
      <c r="I430" s="200"/>
      <c r="J430" s="201">
        <f t="shared" si="50"/>
        <v>0</v>
      </c>
      <c r="K430" s="197" t="s">
        <v>21</v>
      </c>
      <c r="L430" s="61"/>
      <c r="M430" s="202" t="s">
        <v>21</v>
      </c>
      <c r="N430" s="203" t="s">
        <v>43</v>
      </c>
      <c r="O430" s="42"/>
      <c r="P430" s="204">
        <f t="shared" si="51"/>
        <v>0</v>
      </c>
      <c r="Q430" s="204">
        <v>2.7999999999999998E-4</v>
      </c>
      <c r="R430" s="204">
        <f t="shared" si="52"/>
        <v>1.1199999999999999E-3</v>
      </c>
      <c r="S430" s="204">
        <v>0</v>
      </c>
      <c r="T430" s="205">
        <f t="shared" si="53"/>
        <v>0</v>
      </c>
      <c r="AR430" s="24" t="s">
        <v>330</v>
      </c>
      <c r="AT430" s="24" t="s">
        <v>253</v>
      </c>
      <c r="AU430" s="24" t="s">
        <v>94</v>
      </c>
      <c r="AY430" s="24" t="s">
        <v>250</v>
      </c>
      <c r="BE430" s="206">
        <f t="shared" si="54"/>
        <v>0</v>
      </c>
      <c r="BF430" s="206">
        <f t="shared" si="55"/>
        <v>0</v>
      </c>
      <c r="BG430" s="206">
        <f t="shared" si="56"/>
        <v>0</v>
      </c>
      <c r="BH430" s="206">
        <f t="shared" si="57"/>
        <v>0</v>
      </c>
      <c r="BI430" s="206">
        <f t="shared" si="58"/>
        <v>0</v>
      </c>
      <c r="BJ430" s="24" t="s">
        <v>94</v>
      </c>
      <c r="BK430" s="206">
        <f t="shared" si="59"/>
        <v>0</v>
      </c>
      <c r="BL430" s="24" t="s">
        <v>330</v>
      </c>
      <c r="BM430" s="24" t="s">
        <v>2709</v>
      </c>
    </row>
    <row r="431" spans="2:65" s="1" customFormat="1" ht="22.5" customHeight="1">
      <c r="B431" s="41"/>
      <c r="C431" s="195" t="s">
        <v>1052</v>
      </c>
      <c r="D431" s="195" t="s">
        <v>253</v>
      </c>
      <c r="E431" s="196" t="s">
        <v>1053</v>
      </c>
      <c r="F431" s="197" t="s">
        <v>1050</v>
      </c>
      <c r="G431" s="198" t="s">
        <v>301</v>
      </c>
      <c r="H431" s="199">
        <v>2</v>
      </c>
      <c r="I431" s="200"/>
      <c r="J431" s="201">
        <f t="shared" si="50"/>
        <v>0</v>
      </c>
      <c r="K431" s="197" t="s">
        <v>21</v>
      </c>
      <c r="L431" s="61"/>
      <c r="M431" s="202" t="s">
        <v>21</v>
      </c>
      <c r="N431" s="203" t="s">
        <v>43</v>
      </c>
      <c r="O431" s="42"/>
      <c r="P431" s="204">
        <f t="shared" si="51"/>
        <v>0</v>
      </c>
      <c r="Q431" s="204">
        <v>2.1000000000000001E-4</v>
      </c>
      <c r="R431" s="204">
        <f t="shared" si="52"/>
        <v>4.2000000000000002E-4</v>
      </c>
      <c r="S431" s="204">
        <v>0</v>
      </c>
      <c r="T431" s="205">
        <f t="shared" si="53"/>
        <v>0</v>
      </c>
      <c r="AR431" s="24" t="s">
        <v>330</v>
      </c>
      <c r="AT431" s="24" t="s">
        <v>253</v>
      </c>
      <c r="AU431" s="24" t="s">
        <v>94</v>
      </c>
      <c r="AY431" s="24" t="s">
        <v>250</v>
      </c>
      <c r="BE431" s="206">
        <f t="shared" si="54"/>
        <v>0</v>
      </c>
      <c r="BF431" s="206">
        <f t="shared" si="55"/>
        <v>0</v>
      </c>
      <c r="BG431" s="206">
        <f t="shared" si="56"/>
        <v>0</v>
      </c>
      <c r="BH431" s="206">
        <f t="shared" si="57"/>
        <v>0</v>
      </c>
      <c r="BI431" s="206">
        <f t="shared" si="58"/>
        <v>0</v>
      </c>
      <c r="BJ431" s="24" t="s">
        <v>94</v>
      </c>
      <c r="BK431" s="206">
        <f t="shared" si="59"/>
        <v>0</v>
      </c>
      <c r="BL431" s="24" t="s">
        <v>330</v>
      </c>
      <c r="BM431" s="24" t="s">
        <v>2710</v>
      </c>
    </row>
    <row r="432" spans="2:65" s="1" customFormat="1" ht="22.5" customHeight="1">
      <c r="B432" s="41"/>
      <c r="C432" s="195" t="s">
        <v>1058</v>
      </c>
      <c r="D432" s="195" t="s">
        <v>253</v>
      </c>
      <c r="E432" s="196" t="s">
        <v>1377</v>
      </c>
      <c r="F432" s="197" t="s">
        <v>1054</v>
      </c>
      <c r="G432" s="198" t="s">
        <v>301</v>
      </c>
      <c r="H432" s="199">
        <v>2</v>
      </c>
      <c r="I432" s="200"/>
      <c r="J432" s="201">
        <f t="shared" si="50"/>
        <v>0</v>
      </c>
      <c r="K432" s="197" t="s">
        <v>21</v>
      </c>
      <c r="L432" s="61"/>
      <c r="M432" s="202" t="s">
        <v>21</v>
      </c>
      <c r="N432" s="203" t="s">
        <v>43</v>
      </c>
      <c r="O432" s="42"/>
      <c r="P432" s="204">
        <f t="shared" si="51"/>
        <v>0</v>
      </c>
      <c r="Q432" s="204">
        <v>5.0000000000000001E-4</v>
      </c>
      <c r="R432" s="204">
        <f t="shared" si="52"/>
        <v>1E-3</v>
      </c>
      <c r="S432" s="204">
        <v>0</v>
      </c>
      <c r="T432" s="205">
        <f t="shared" si="53"/>
        <v>0</v>
      </c>
      <c r="AR432" s="24" t="s">
        <v>330</v>
      </c>
      <c r="AT432" s="24" t="s">
        <v>253</v>
      </c>
      <c r="AU432" s="24" t="s">
        <v>94</v>
      </c>
      <c r="AY432" s="24" t="s">
        <v>250</v>
      </c>
      <c r="BE432" s="206">
        <f t="shared" si="54"/>
        <v>0</v>
      </c>
      <c r="BF432" s="206">
        <f t="shared" si="55"/>
        <v>0</v>
      </c>
      <c r="BG432" s="206">
        <f t="shared" si="56"/>
        <v>0</v>
      </c>
      <c r="BH432" s="206">
        <f t="shared" si="57"/>
        <v>0</v>
      </c>
      <c r="BI432" s="206">
        <f t="shared" si="58"/>
        <v>0</v>
      </c>
      <c r="BJ432" s="24" t="s">
        <v>94</v>
      </c>
      <c r="BK432" s="206">
        <f t="shared" si="59"/>
        <v>0</v>
      </c>
      <c r="BL432" s="24" t="s">
        <v>330</v>
      </c>
      <c r="BM432" s="24" t="s">
        <v>2711</v>
      </c>
    </row>
    <row r="433" spans="2:65" s="10" customFormat="1" ht="29.85" customHeight="1">
      <c r="B433" s="178"/>
      <c r="C433" s="179"/>
      <c r="D433" s="192" t="s">
        <v>70</v>
      </c>
      <c r="E433" s="193" t="s">
        <v>1056</v>
      </c>
      <c r="F433" s="193" t="s">
        <v>1057</v>
      </c>
      <c r="G433" s="179"/>
      <c r="H433" s="179"/>
      <c r="I433" s="182"/>
      <c r="J433" s="194">
        <f>BK433</f>
        <v>0</v>
      </c>
      <c r="K433" s="179"/>
      <c r="L433" s="184"/>
      <c r="M433" s="185"/>
      <c r="N433" s="186"/>
      <c r="O433" s="186"/>
      <c r="P433" s="187">
        <f>SUM(P434:P444)</f>
        <v>0</v>
      </c>
      <c r="Q433" s="186"/>
      <c r="R433" s="187">
        <f>SUM(R434:R444)</f>
        <v>0.52764</v>
      </c>
      <c r="S433" s="186"/>
      <c r="T433" s="188">
        <f>SUM(T434:T444)</f>
        <v>0</v>
      </c>
      <c r="AR433" s="189" t="s">
        <v>94</v>
      </c>
      <c r="AT433" s="190" t="s">
        <v>70</v>
      </c>
      <c r="AU433" s="190" t="s">
        <v>79</v>
      </c>
      <c r="AY433" s="189" t="s">
        <v>250</v>
      </c>
      <c r="BK433" s="191">
        <f>SUM(BK434:BK444)</f>
        <v>0</v>
      </c>
    </row>
    <row r="434" spans="2:65" s="1" customFormat="1" ht="22.5" customHeight="1">
      <c r="B434" s="41"/>
      <c r="C434" s="195" t="s">
        <v>1062</v>
      </c>
      <c r="D434" s="195" t="s">
        <v>253</v>
      </c>
      <c r="E434" s="196" t="s">
        <v>1384</v>
      </c>
      <c r="F434" s="197" t="s">
        <v>2712</v>
      </c>
      <c r="G434" s="198" t="s">
        <v>301</v>
      </c>
      <c r="H434" s="199">
        <v>1</v>
      </c>
      <c r="I434" s="200"/>
      <c r="J434" s="201">
        <f t="shared" ref="J434:J444" si="60">ROUND(I434*H434,2)</f>
        <v>0</v>
      </c>
      <c r="K434" s="197" t="s">
        <v>21</v>
      </c>
      <c r="L434" s="61"/>
      <c r="M434" s="202" t="s">
        <v>21</v>
      </c>
      <c r="N434" s="203" t="s">
        <v>43</v>
      </c>
      <c r="O434" s="42"/>
      <c r="P434" s="204">
        <f t="shared" ref="P434:P444" si="61">O434*H434</f>
        <v>0</v>
      </c>
      <c r="Q434" s="204">
        <v>7.4000000000000003E-3</v>
      </c>
      <c r="R434" s="204">
        <f t="shared" ref="R434:R444" si="62">Q434*H434</f>
        <v>7.4000000000000003E-3</v>
      </c>
      <c r="S434" s="204">
        <v>0</v>
      </c>
      <c r="T434" s="205">
        <f t="shared" ref="T434:T444" si="63">S434*H434</f>
        <v>0</v>
      </c>
      <c r="AR434" s="24" t="s">
        <v>330</v>
      </c>
      <c r="AT434" s="24" t="s">
        <v>253</v>
      </c>
      <c r="AU434" s="24" t="s">
        <v>94</v>
      </c>
      <c r="AY434" s="24" t="s">
        <v>250</v>
      </c>
      <c r="BE434" s="206">
        <f t="shared" ref="BE434:BE444" si="64">IF(N434="základní",J434,0)</f>
        <v>0</v>
      </c>
      <c r="BF434" s="206">
        <f t="shared" ref="BF434:BF444" si="65">IF(N434="snížená",J434,0)</f>
        <v>0</v>
      </c>
      <c r="BG434" s="206">
        <f t="shared" ref="BG434:BG444" si="66">IF(N434="zákl. přenesená",J434,0)</f>
        <v>0</v>
      </c>
      <c r="BH434" s="206">
        <f t="shared" ref="BH434:BH444" si="67">IF(N434="sníž. přenesená",J434,0)</f>
        <v>0</v>
      </c>
      <c r="BI434" s="206">
        <f t="shared" ref="BI434:BI444" si="68">IF(N434="nulová",J434,0)</f>
        <v>0</v>
      </c>
      <c r="BJ434" s="24" t="s">
        <v>94</v>
      </c>
      <c r="BK434" s="206">
        <f t="shared" ref="BK434:BK444" si="69">ROUND(I434*H434,2)</f>
        <v>0</v>
      </c>
      <c r="BL434" s="24" t="s">
        <v>330</v>
      </c>
      <c r="BM434" s="24" t="s">
        <v>2713</v>
      </c>
    </row>
    <row r="435" spans="2:65" s="1" customFormat="1" ht="22.5" customHeight="1">
      <c r="B435" s="41"/>
      <c r="C435" s="195" t="s">
        <v>1066</v>
      </c>
      <c r="D435" s="195" t="s">
        <v>253</v>
      </c>
      <c r="E435" s="196" t="s">
        <v>1388</v>
      </c>
      <c r="F435" s="197" t="s">
        <v>1064</v>
      </c>
      <c r="G435" s="198" t="s">
        <v>301</v>
      </c>
      <c r="H435" s="199">
        <v>1</v>
      </c>
      <c r="I435" s="200"/>
      <c r="J435" s="201">
        <f t="shared" si="60"/>
        <v>0</v>
      </c>
      <c r="K435" s="197" t="s">
        <v>21</v>
      </c>
      <c r="L435" s="61"/>
      <c r="M435" s="202" t="s">
        <v>21</v>
      </c>
      <c r="N435" s="203" t="s">
        <v>43</v>
      </c>
      <c r="O435" s="42"/>
      <c r="P435" s="204">
        <f t="shared" si="61"/>
        <v>0</v>
      </c>
      <c r="Q435" s="204">
        <v>1.26E-2</v>
      </c>
      <c r="R435" s="204">
        <f t="shared" si="62"/>
        <v>1.26E-2</v>
      </c>
      <c r="S435" s="204">
        <v>0</v>
      </c>
      <c r="T435" s="205">
        <f t="shared" si="63"/>
        <v>0</v>
      </c>
      <c r="AR435" s="24" t="s">
        <v>330</v>
      </c>
      <c r="AT435" s="24" t="s">
        <v>253</v>
      </c>
      <c r="AU435" s="24" t="s">
        <v>94</v>
      </c>
      <c r="AY435" s="24" t="s">
        <v>250</v>
      </c>
      <c r="BE435" s="206">
        <f t="shared" si="64"/>
        <v>0</v>
      </c>
      <c r="BF435" s="206">
        <f t="shared" si="65"/>
        <v>0</v>
      </c>
      <c r="BG435" s="206">
        <f t="shared" si="66"/>
        <v>0</v>
      </c>
      <c r="BH435" s="206">
        <f t="shared" si="67"/>
        <v>0</v>
      </c>
      <c r="BI435" s="206">
        <f t="shared" si="68"/>
        <v>0</v>
      </c>
      <c r="BJ435" s="24" t="s">
        <v>94</v>
      </c>
      <c r="BK435" s="206">
        <f t="shared" si="69"/>
        <v>0</v>
      </c>
      <c r="BL435" s="24" t="s">
        <v>330</v>
      </c>
      <c r="BM435" s="24" t="s">
        <v>2714</v>
      </c>
    </row>
    <row r="436" spans="2:65" s="1" customFormat="1" ht="22.5" customHeight="1">
      <c r="B436" s="41"/>
      <c r="C436" s="195" t="s">
        <v>1070</v>
      </c>
      <c r="D436" s="195" t="s">
        <v>253</v>
      </c>
      <c r="E436" s="196" t="s">
        <v>1392</v>
      </c>
      <c r="F436" s="197" t="s">
        <v>1068</v>
      </c>
      <c r="G436" s="198" t="s">
        <v>301</v>
      </c>
      <c r="H436" s="199">
        <v>2</v>
      </c>
      <c r="I436" s="200"/>
      <c r="J436" s="201">
        <f t="shared" si="60"/>
        <v>0</v>
      </c>
      <c r="K436" s="197" t="s">
        <v>21</v>
      </c>
      <c r="L436" s="61"/>
      <c r="M436" s="202" t="s">
        <v>21</v>
      </c>
      <c r="N436" s="203" t="s">
        <v>43</v>
      </c>
      <c r="O436" s="42"/>
      <c r="P436" s="204">
        <f t="shared" si="61"/>
        <v>0</v>
      </c>
      <c r="Q436" s="204">
        <v>1.6539999999999999E-2</v>
      </c>
      <c r="R436" s="204">
        <f t="shared" si="62"/>
        <v>3.3079999999999998E-2</v>
      </c>
      <c r="S436" s="204">
        <v>0</v>
      </c>
      <c r="T436" s="205">
        <f t="shared" si="63"/>
        <v>0</v>
      </c>
      <c r="AR436" s="24" t="s">
        <v>330</v>
      </c>
      <c r="AT436" s="24" t="s">
        <v>253</v>
      </c>
      <c r="AU436" s="24" t="s">
        <v>94</v>
      </c>
      <c r="AY436" s="24" t="s">
        <v>250</v>
      </c>
      <c r="BE436" s="206">
        <f t="shared" si="64"/>
        <v>0</v>
      </c>
      <c r="BF436" s="206">
        <f t="shared" si="65"/>
        <v>0</v>
      </c>
      <c r="BG436" s="206">
        <f t="shared" si="66"/>
        <v>0</v>
      </c>
      <c r="BH436" s="206">
        <f t="shared" si="67"/>
        <v>0</v>
      </c>
      <c r="BI436" s="206">
        <f t="shared" si="68"/>
        <v>0</v>
      </c>
      <c r="BJ436" s="24" t="s">
        <v>94</v>
      </c>
      <c r="BK436" s="206">
        <f t="shared" si="69"/>
        <v>0</v>
      </c>
      <c r="BL436" s="24" t="s">
        <v>330</v>
      </c>
      <c r="BM436" s="24" t="s">
        <v>2715</v>
      </c>
    </row>
    <row r="437" spans="2:65" s="1" customFormat="1" ht="31.5" customHeight="1">
      <c r="B437" s="41"/>
      <c r="C437" s="195" t="s">
        <v>1074</v>
      </c>
      <c r="D437" s="195" t="s">
        <v>253</v>
      </c>
      <c r="E437" s="196" t="s">
        <v>1405</v>
      </c>
      <c r="F437" s="197" t="s">
        <v>2716</v>
      </c>
      <c r="G437" s="198" t="s">
        <v>301</v>
      </c>
      <c r="H437" s="199">
        <v>1</v>
      </c>
      <c r="I437" s="200"/>
      <c r="J437" s="201">
        <f t="shared" si="60"/>
        <v>0</v>
      </c>
      <c r="K437" s="197" t="s">
        <v>21</v>
      </c>
      <c r="L437" s="61"/>
      <c r="M437" s="202" t="s">
        <v>21</v>
      </c>
      <c r="N437" s="203" t="s">
        <v>43</v>
      </c>
      <c r="O437" s="42"/>
      <c r="P437" s="204">
        <f t="shared" si="61"/>
        <v>0</v>
      </c>
      <c r="Q437" s="204">
        <v>3.0880000000000001E-2</v>
      </c>
      <c r="R437" s="204">
        <f t="shared" si="62"/>
        <v>3.0880000000000001E-2</v>
      </c>
      <c r="S437" s="204">
        <v>0</v>
      </c>
      <c r="T437" s="205">
        <f t="shared" si="63"/>
        <v>0</v>
      </c>
      <c r="AR437" s="24" t="s">
        <v>330</v>
      </c>
      <c r="AT437" s="24" t="s">
        <v>253</v>
      </c>
      <c r="AU437" s="24" t="s">
        <v>94</v>
      </c>
      <c r="AY437" s="24" t="s">
        <v>250</v>
      </c>
      <c r="BE437" s="206">
        <f t="shared" si="64"/>
        <v>0</v>
      </c>
      <c r="BF437" s="206">
        <f t="shared" si="65"/>
        <v>0</v>
      </c>
      <c r="BG437" s="206">
        <f t="shared" si="66"/>
        <v>0</v>
      </c>
      <c r="BH437" s="206">
        <f t="shared" si="67"/>
        <v>0</v>
      </c>
      <c r="BI437" s="206">
        <f t="shared" si="68"/>
        <v>0</v>
      </c>
      <c r="BJ437" s="24" t="s">
        <v>94</v>
      </c>
      <c r="BK437" s="206">
        <f t="shared" si="69"/>
        <v>0</v>
      </c>
      <c r="BL437" s="24" t="s">
        <v>330</v>
      </c>
      <c r="BM437" s="24" t="s">
        <v>2717</v>
      </c>
    </row>
    <row r="438" spans="2:65" s="1" customFormat="1" ht="31.5" customHeight="1">
      <c r="B438" s="41"/>
      <c r="C438" s="195" t="s">
        <v>1078</v>
      </c>
      <c r="D438" s="195" t="s">
        <v>253</v>
      </c>
      <c r="E438" s="196" t="s">
        <v>1421</v>
      </c>
      <c r="F438" s="197" t="s">
        <v>2718</v>
      </c>
      <c r="G438" s="198" t="s">
        <v>301</v>
      </c>
      <c r="H438" s="199">
        <v>1</v>
      </c>
      <c r="I438" s="200"/>
      <c r="J438" s="201">
        <f t="shared" si="60"/>
        <v>0</v>
      </c>
      <c r="K438" s="197" t="s">
        <v>21</v>
      </c>
      <c r="L438" s="61"/>
      <c r="M438" s="202" t="s">
        <v>21</v>
      </c>
      <c r="N438" s="203" t="s">
        <v>43</v>
      </c>
      <c r="O438" s="42"/>
      <c r="P438" s="204">
        <f t="shared" si="61"/>
        <v>0</v>
      </c>
      <c r="Q438" s="204">
        <v>3.0880000000000001E-2</v>
      </c>
      <c r="R438" s="204">
        <f t="shared" si="62"/>
        <v>3.0880000000000001E-2</v>
      </c>
      <c r="S438" s="204">
        <v>0</v>
      </c>
      <c r="T438" s="205">
        <f t="shared" si="63"/>
        <v>0</v>
      </c>
      <c r="AR438" s="24" t="s">
        <v>330</v>
      </c>
      <c r="AT438" s="24" t="s">
        <v>253</v>
      </c>
      <c r="AU438" s="24" t="s">
        <v>94</v>
      </c>
      <c r="AY438" s="24" t="s">
        <v>250</v>
      </c>
      <c r="BE438" s="206">
        <f t="shared" si="64"/>
        <v>0</v>
      </c>
      <c r="BF438" s="206">
        <f t="shared" si="65"/>
        <v>0</v>
      </c>
      <c r="BG438" s="206">
        <f t="shared" si="66"/>
        <v>0</v>
      </c>
      <c r="BH438" s="206">
        <f t="shared" si="67"/>
        <v>0</v>
      </c>
      <c r="BI438" s="206">
        <f t="shared" si="68"/>
        <v>0</v>
      </c>
      <c r="BJ438" s="24" t="s">
        <v>94</v>
      </c>
      <c r="BK438" s="206">
        <f t="shared" si="69"/>
        <v>0</v>
      </c>
      <c r="BL438" s="24" t="s">
        <v>330</v>
      </c>
      <c r="BM438" s="24" t="s">
        <v>2719</v>
      </c>
    </row>
    <row r="439" spans="2:65" s="1" customFormat="1" ht="22.5" customHeight="1">
      <c r="B439" s="41"/>
      <c r="C439" s="195" t="s">
        <v>1082</v>
      </c>
      <c r="D439" s="195" t="s">
        <v>253</v>
      </c>
      <c r="E439" s="196" t="s">
        <v>1428</v>
      </c>
      <c r="F439" s="197" t="s">
        <v>1076</v>
      </c>
      <c r="G439" s="198" t="s">
        <v>301</v>
      </c>
      <c r="H439" s="199">
        <v>4</v>
      </c>
      <c r="I439" s="200"/>
      <c r="J439" s="201">
        <f t="shared" si="60"/>
        <v>0</v>
      </c>
      <c r="K439" s="197" t="s">
        <v>21</v>
      </c>
      <c r="L439" s="61"/>
      <c r="M439" s="202" t="s">
        <v>21</v>
      </c>
      <c r="N439" s="203" t="s">
        <v>43</v>
      </c>
      <c r="O439" s="42"/>
      <c r="P439" s="204">
        <f t="shared" si="61"/>
        <v>0</v>
      </c>
      <c r="Q439" s="204">
        <v>2.58E-2</v>
      </c>
      <c r="R439" s="204">
        <f t="shared" si="62"/>
        <v>0.1032</v>
      </c>
      <c r="S439" s="204">
        <v>0</v>
      </c>
      <c r="T439" s="205">
        <f t="shared" si="63"/>
        <v>0</v>
      </c>
      <c r="AR439" s="24" t="s">
        <v>330</v>
      </c>
      <c r="AT439" s="24" t="s">
        <v>253</v>
      </c>
      <c r="AU439" s="24" t="s">
        <v>94</v>
      </c>
      <c r="AY439" s="24" t="s">
        <v>250</v>
      </c>
      <c r="BE439" s="206">
        <f t="shared" si="64"/>
        <v>0</v>
      </c>
      <c r="BF439" s="206">
        <f t="shared" si="65"/>
        <v>0</v>
      </c>
      <c r="BG439" s="206">
        <f t="shared" si="66"/>
        <v>0</v>
      </c>
      <c r="BH439" s="206">
        <f t="shared" si="67"/>
        <v>0</v>
      </c>
      <c r="BI439" s="206">
        <f t="shared" si="68"/>
        <v>0</v>
      </c>
      <c r="BJ439" s="24" t="s">
        <v>94</v>
      </c>
      <c r="BK439" s="206">
        <f t="shared" si="69"/>
        <v>0</v>
      </c>
      <c r="BL439" s="24" t="s">
        <v>330</v>
      </c>
      <c r="BM439" s="24" t="s">
        <v>2720</v>
      </c>
    </row>
    <row r="440" spans="2:65" s="1" customFormat="1" ht="22.5" customHeight="1">
      <c r="B440" s="41"/>
      <c r="C440" s="195" t="s">
        <v>1086</v>
      </c>
      <c r="D440" s="195" t="s">
        <v>253</v>
      </c>
      <c r="E440" s="196" t="s">
        <v>1432</v>
      </c>
      <c r="F440" s="197" t="s">
        <v>1080</v>
      </c>
      <c r="G440" s="198" t="s">
        <v>301</v>
      </c>
      <c r="H440" s="199">
        <v>8</v>
      </c>
      <c r="I440" s="200"/>
      <c r="J440" s="201">
        <f t="shared" si="60"/>
        <v>0</v>
      </c>
      <c r="K440" s="197" t="s">
        <v>21</v>
      </c>
      <c r="L440" s="61"/>
      <c r="M440" s="202" t="s">
        <v>21</v>
      </c>
      <c r="N440" s="203" t="s">
        <v>43</v>
      </c>
      <c r="O440" s="42"/>
      <c r="P440" s="204">
        <f t="shared" si="61"/>
        <v>0</v>
      </c>
      <c r="Q440" s="204">
        <v>2.58E-2</v>
      </c>
      <c r="R440" s="204">
        <f t="shared" si="62"/>
        <v>0.2064</v>
      </c>
      <c r="S440" s="204">
        <v>0</v>
      </c>
      <c r="T440" s="205">
        <f t="shared" si="63"/>
        <v>0</v>
      </c>
      <c r="AR440" s="24" t="s">
        <v>330</v>
      </c>
      <c r="AT440" s="24" t="s">
        <v>253</v>
      </c>
      <c r="AU440" s="24" t="s">
        <v>94</v>
      </c>
      <c r="AY440" s="24" t="s">
        <v>250</v>
      </c>
      <c r="BE440" s="206">
        <f t="shared" si="64"/>
        <v>0</v>
      </c>
      <c r="BF440" s="206">
        <f t="shared" si="65"/>
        <v>0</v>
      </c>
      <c r="BG440" s="206">
        <f t="shared" si="66"/>
        <v>0</v>
      </c>
      <c r="BH440" s="206">
        <f t="shared" si="67"/>
        <v>0</v>
      </c>
      <c r="BI440" s="206">
        <f t="shared" si="68"/>
        <v>0</v>
      </c>
      <c r="BJ440" s="24" t="s">
        <v>94</v>
      </c>
      <c r="BK440" s="206">
        <f t="shared" si="69"/>
        <v>0</v>
      </c>
      <c r="BL440" s="24" t="s">
        <v>330</v>
      </c>
      <c r="BM440" s="24" t="s">
        <v>2721</v>
      </c>
    </row>
    <row r="441" spans="2:65" s="1" customFormat="1" ht="22.5" customHeight="1">
      <c r="B441" s="41"/>
      <c r="C441" s="195" t="s">
        <v>1090</v>
      </c>
      <c r="D441" s="195" t="s">
        <v>253</v>
      </c>
      <c r="E441" s="196" t="s">
        <v>1436</v>
      </c>
      <c r="F441" s="197" t="s">
        <v>1084</v>
      </c>
      <c r="G441" s="198" t="s">
        <v>301</v>
      </c>
      <c r="H441" s="199">
        <v>4</v>
      </c>
      <c r="I441" s="200"/>
      <c r="J441" s="201">
        <f t="shared" si="60"/>
        <v>0</v>
      </c>
      <c r="K441" s="197" t="s">
        <v>21</v>
      </c>
      <c r="L441" s="61"/>
      <c r="M441" s="202" t="s">
        <v>21</v>
      </c>
      <c r="N441" s="203" t="s">
        <v>43</v>
      </c>
      <c r="O441" s="42"/>
      <c r="P441" s="204">
        <f t="shared" si="61"/>
        <v>0</v>
      </c>
      <c r="Q441" s="204">
        <v>2.58E-2</v>
      </c>
      <c r="R441" s="204">
        <f t="shared" si="62"/>
        <v>0.1032</v>
      </c>
      <c r="S441" s="204">
        <v>0</v>
      </c>
      <c r="T441" s="205">
        <f t="shared" si="63"/>
        <v>0</v>
      </c>
      <c r="AR441" s="24" t="s">
        <v>330</v>
      </c>
      <c r="AT441" s="24" t="s">
        <v>253</v>
      </c>
      <c r="AU441" s="24" t="s">
        <v>94</v>
      </c>
      <c r="AY441" s="24" t="s">
        <v>250</v>
      </c>
      <c r="BE441" s="206">
        <f t="shared" si="64"/>
        <v>0</v>
      </c>
      <c r="BF441" s="206">
        <f t="shared" si="65"/>
        <v>0</v>
      </c>
      <c r="BG441" s="206">
        <f t="shared" si="66"/>
        <v>0</v>
      </c>
      <c r="BH441" s="206">
        <f t="shared" si="67"/>
        <v>0</v>
      </c>
      <c r="BI441" s="206">
        <f t="shared" si="68"/>
        <v>0</v>
      </c>
      <c r="BJ441" s="24" t="s">
        <v>94</v>
      </c>
      <c r="BK441" s="206">
        <f t="shared" si="69"/>
        <v>0</v>
      </c>
      <c r="BL441" s="24" t="s">
        <v>330</v>
      </c>
      <c r="BM441" s="24" t="s">
        <v>2722</v>
      </c>
    </row>
    <row r="442" spans="2:65" s="1" customFormat="1" ht="22.5" customHeight="1">
      <c r="B442" s="41"/>
      <c r="C442" s="195" t="s">
        <v>1094</v>
      </c>
      <c r="D442" s="195" t="s">
        <v>253</v>
      </c>
      <c r="E442" s="196" t="s">
        <v>1440</v>
      </c>
      <c r="F442" s="197" t="s">
        <v>1088</v>
      </c>
      <c r="G442" s="198" t="s">
        <v>832</v>
      </c>
      <c r="H442" s="199">
        <v>1</v>
      </c>
      <c r="I442" s="200"/>
      <c r="J442" s="201">
        <f t="shared" si="60"/>
        <v>0</v>
      </c>
      <c r="K442" s="197" t="s">
        <v>21</v>
      </c>
      <c r="L442" s="61"/>
      <c r="M442" s="202" t="s">
        <v>21</v>
      </c>
      <c r="N442" s="203" t="s">
        <v>43</v>
      </c>
      <c r="O442" s="42"/>
      <c r="P442" s="204">
        <f t="shared" si="61"/>
        <v>0</v>
      </c>
      <c r="Q442" s="204">
        <v>0</v>
      </c>
      <c r="R442" s="204">
        <f t="shared" si="62"/>
        <v>0</v>
      </c>
      <c r="S442" s="204">
        <v>0</v>
      </c>
      <c r="T442" s="205">
        <f t="shared" si="63"/>
        <v>0</v>
      </c>
      <c r="AR442" s="24" t="s">
        <v>330</v>
      </c>
      <c r="AT442" s="24" t="s">
        <v>253</v>
      </c>
      <c r="AU442" s="24" t="s">
        <v>94</v>
      </c>
      <c r="AY442" s="24" t="s">
        <v>250</v>
      </c>
      <c r="BE442" s="206">
        <f t="shared" si="64"/>
        <v>0</v>
      </c>
      <c r="BF442" s="206">
        <f t="shared" si="65"/>
        <v>0</v>
      </c>
      <c r="BG442" s="206">
        <f t="shared" si="66"/>
        <v>0</v>
      </c>
      <c r="BH442" s="206">
        <f t="shared" si="67"/>
        <v>0</v>
      </c>
      <c r="BI442" s="206">
        <f t="shared" si="68"/>
        <v>0</v>
      </c>
      <c r="BJ442" s="24" t="s">
        <v>94</v>
      </c>
      <c r="BK442" s="206">
        <f t="shared" si="69"/>
        <v>0</v>
      </c>
      <c r="BL442" s="24" t="s">
        <v>330</v>
      </c>
      <c r="BM442" s="24" t="s">
        <v>2723</v>
      </c>
    </row>
    <row r="443" spans="2:65" s="1" customFormat="1" ht="22.5" customHeight="1">
      <c r="B443" s="41"/>
      <c r="C443" s="195" t="s">
        <v>1100</v>
      </c>
      <c r="D443" s="195" t="s">
        <v>253</v>
      </c>
      <c r="E443" s="196" t="s">
        <v>2724</v>
      </c>
      <c r="F443" s="197" t="s">
        <v>1092</v>
      </c>
      <c r="G443" s="198" t="s">
        <v>832</v>
      </c>
      <c r="H443" s="199">
        <v>1</v>
      </c>
      <c r="I443" s="200"/>
      <c r="J443" s="201">
        <f t="shared" si="60"/>
        <v>0</v>
      </c>
      <c r="K443" s="197" t="s">
        <v>21</v>
      </c>
      <c r="L443" s="61"/>
      <c r="M443" s="202" t="s">
        <v>21</v>
      </c>
      <c r="N443" s="203" t="s">
        <v>43</v>
      </c>
      <c r="O443" s="42"/>
      <c r="P443" s="204">
        <f t="shared" si="61"/>
        <v>0</v>
      </c>
      <c r="Q443" s="204">
        <v>0</v>
      </c>
      <c r="R443" s="204">
        <f t="shared" si="62"/>
        <v>0</v>
      </c>
      <c r="S443" s="204">
        <v>0</v>
      </c>
      <c r="T443" s="205">
        <f t="shared" si="63"/>
        <v>0</v>
      </c>
      <c r="AR443" s="24" t="s">
        <v>330</v>
      </c>
      <c r="AT443" s="24" t="s">
        <v>253</v>
      </c>
      <c r="AU443" s="24" t="s">
        <v>94</v>
      </c>
      <c r="AY443" s="24" t="s">
        <v>250</v>
      </c>
      <c r="BE443" s="206">
        <f t="shared" si="64"/>
        <v>0</v>
      </c>
      <c r="BF443" s="206">
        <f t="shared" si="65"/>
        <v>0</v>
      </c>
      <c r="BG443" s="206">
        <f t="shared" si="66"/>
        <v>0</v>
      </c>
      <c r="BH443" s="206">
        <f t="shared" si="67"/>
        <v>0</v>
      </c>
      <c r="BI443" s="206">
        <f t="shared" si="68"/>
        <v>0</v>
      </c>
      <c r="BJ443" s="24" t="s">
        <v>94</v>
      </c>
      <c r="BK443" s="206">
        <f t="shared" si="69"/>
        <v>0</v>
      </c>
      <c r="BL443" s="24" t="s">
        <v>330</v>
      </c>
      <c r="BM443" s="24" t="s">
        <v>2725</v>
      </c>
    </row>
    <row r="444" spans="2:65" s="1" customFormat="1" ht="22.5" customHeight="1">
      <c r="B444" s="41"/>
      <c r="C444" s="195" t="s">
        <v>1104</v>
      </c>
      <c r="D444" s="195" t="s">
        <v>253</v>
      </c>
      <c r="E444" s="196" t="s">
        <v>1446</v>
      </c>
      <c r="F444" s="197" t="s">
        <v>1096</v>
      </c>
      <c r="G444" s="198" t="s">
        <v>266</v>
      </c>
      <c r="H444" s="199">
        <v>0.17199999999999999</v>
      </c>
      <c r="I444" s="200"/>
      <c r="J444" s="201">
        <f t="shared" si="60"/>
        <v>0</v>
      </c>
      <c r="K444" s="197" t="s">
        <v>21</v>
      </c>
      <c r="L444" s="61"/>
      <c r="M444" s="202" t="s">
        <v>21</v>
      </c>
      <c r="N444" s="203" t="s">
        <v>43</v>
      </c>
      <c r="O444" s="42"/>
      <c r="P444" s="204">
        <f t="shared" si="61"/>
        <v>0</v>
      </c>
      <c r="Q444" s="204">
        <v>0</v>
      </c>
      <c r="R444" s="204">
        <f t="shared" si="62"/>
        <v>0</v>
      </c>
      <c r="S444" s="204">
        <v>0</v>
      </c>
      <c r="T444" s="205">
        <f t="shared" si="63"/>
        <v>0</v>
      </c>
      <c r="AR444" s="24" t="s">
        <v>330</v>
      </c>
      <c r="AT444" s="24" t="s">
        <v>253</v>
      </c>
      <c r="AU444" s="24" t="s">
        <v>94</v>
      </c>
      <c r="AY444" s="24" t="s">
        <v>250</v>
      </c>
      <c r="BE444" s="206">
        <f t="shared" si="64"/>
        <v>0</v>
      </c>
      <c r="BF444" s="206">
        <f t="shared" si="65"/>
        <v>0</v>
      </c>
      <c r="BG444" s="206">
        <f t="shared" si="66"/>
        <v>0</v>
      </c>
      <c r="BH444" s="206">
        <f t="shared" si="67"/>
        <v>0</v>
      </c>
      <c r="BI444" s="206">
        <f t="shared" si="68"/>
        <v>0</v>
      </c>
      <c r="BJ444" s="24" t="s">
        <v>94</v>
      </c>
      <c r="BK444" s="206">
        <f t="shared" si="69"/>
        <v>0</v>
      </c>
      <c r="BL444" s="24" t="s">
        <v>330</v>
      </c>
      <c r="BM444" s="24" t="s">
        <v>2726</v>
      </c>
    </row>
    <row r="445" spans="2:65" s="10" customFormat="1" ht="29.85" customHeight="1">
      <c r="B445" s="178"/>
      <c r="C445" s="179"/>
      <c r="D445" s="192" t="s">
        <v>70</v>
      </c>
      <c r="E445" s="193" t="s">
        <v>1098</v>
      </c>
      <c r="F445" s="193" t="s">
        <v>1099</v>
      </c>
      <c r="G445" s="179"/>
      <c r="H445" s="179"/>
      <c r="I445" s="182"/>
      <c r="J445" s="194">
        <f>BK445</f>
        <v>0</v>
      </c>
      <c r="K445" s="179"/>
      <c r="L445" s="184"/>
      <c r="M445" s="185"/>
      <c r="N445" s="186"/>
      <c r="O445" s="186"/>
      <c r="P445" s="187">
        <f>SUM(P446:P501)</f>
        <v>0</v>
      </c>
      <c r="Q445" s="186"/>
      <c r="R445" s="187">
        <f>SUM(R446:R501)</f>
        <v>0.17037000000000002</v>
      </c>
      <c r="S445" s="186"/>
      <c r="T445" s="188">
        <f>SUM(T446:T501)</f>
        <v>0</v>
      </c>
      <c r="AR445" s="189" t="s">
        <v>94</v>
      </c>
      <c r="AT445" s="190" t="s">
        <v>70</v>
      </c>
      <c r="AU445" s="190" t="s">
        <v>79</v>
      </c>
      <c r="AY445" s="189" t="s">
        <v>250</v>
      </c>
      <c r="BK445" s="191">
        <f>SUM(BK446:BK501)</f>
        <v>0</v>
      </c>
    </row>
    <row r="446" spans="2:65" s="1" customFormat="1" ht="22.5" customHeight="1">
      <c r="B446" s="41"/>
      <c r="C446" s="195" t="s">
        <v>1108</v>
      </c>
      <c r="D446" s="195" t="s">
        <v>253</v>
      </c>
      <c r="E446" s="196" t="s">
        <v>1101</v>
      </c>
      <c r="F446" s="197" t="s">
        <v>1102</v>
      </c>
      <c r="G446" s="198" t="s">
        <v>356</v>
      </c>
      <c r="H446" s="199">
        <v>120</v>
      </c>
      <c r="I446" s="200"/>
      <c r="J446" s="201">
        <f t="shared" ref="J446:J477" si="70">ROUND(I446*H446,2)</f>
        <v>0</v>
      </c>
      <c r="K446" s="197" t="s">
        <v>21</v>
      </c>
      <c r="L446" s="61"/>
      <c r="M446" s="202" t="s">
        <v>21</v>
      </c>
      <c r="N446" s="203" t="s">
        <v>43</v>
      </c>
      <c r="O446" s="42"/>
      <c r="P446" s="204">
        <f t="shared" ref="P446:P477" si="71">O446*H446</f>
        <v>0</v>
      </c>
      <c r="Q446" s="204">
        <v>0</v>
      </c>
      <c r="R446" s="204">
        <f t="shared" ref="R446:R477" si="72">Q446*H446</f>
        <v>0</v>
      </c>
      <c r="S446" s="204">
        <v>0</v>
      </c>
      <c r="T446" s="205">
        <f t="shared" ref="T446:T477" si="73">S446*H446</f>
        <v>0</v>
      </c>
      <c r="AR446" s="24" t="s">
        <v>330</v>
      </c>
      <c r="AT446" s="24" t="s">
        <v>253</v>
      </c>
      <c r="AU446" s="24" t="s">
        <v>94</v>
      </c>
      <c r="AY446" s="24" t="s">
        <v>250</v>
      </c>
      <c r="BE446" s="206">
        <f t="shared" ref="BE446:BE477" si="74">IF(N446="základní",J446,0)</f>
        <v>0</v>
      </c>
      <c r="BF446" s="206">
        <f t="shared" ref="BF446:BF477" si="75">IF(N446="snížená",J446,0)</f>
        <v>0</v>
      </c>
      <c r="BG446" s="206">
        <f t="shared" ref="BG446:BG477" si="76">IF(N446="zákl. přenesená",J446,0)</f>
        <v>0</v>
      </c>
      <c r="BH446" s="206">
        <f t="shared" ref="BH446:BH477" si="77">IF(N446="sníž. přenesená",J446,0)</f>
        <v>0</v>
      </c>
      <c r="BI446" s="206">
        <f t="shared" ref="BI446:BI477" si="78">IF(N446="nulová",J446,0)</f>
        <v>0</v>
      </c>
      <c r="BJ446" s="24" t="s">
        <v>94</v>
      </c>
      <c r="BK446" s="206">
        <f t="shared" ref="BK446:BK477" si="79">ROUND(I446*H446,2)</f>
        <v>0</v>
      </c>
      <c r="BL446" s="24" t="s">
        <v>330</v>
      </c>
      <c r="BM446" s="24" t="s">
        <v>2727</v>
      </c>
    </row>
    <row r="447" spans="2:65" s="1" customFormat="1" ht="22.5" customHeight="1">
      <c r="B447" s="41"/>
      <c r="C447" s="234" t="s">
        <v>1112</v>
      </c>
      <c r="D447" s="234" t="s">
        <v>304</v>
      </c>
      <c r="E447" s="235" t="s">
        <v>1105</v>
      </c>
      <c r="F447" s="236" t="s">
        <v>1106</v>
      </c>
      <c r="G447" s="237" t="s">
        <v>356</v>
      </c>
      <c r="H447" s="238">
        <v>120</v>
      </c>
      <c r="I447" s="239"/>
      <c r="J447" s="240">
        <f t="shared" si="70"/>
        <v>0</v>
      </c>
      <c r="K447" s="236" t="s">
        <v>21</v>
      </c>
      <c r="L447" s="241"/>
      <c r="M447" s="242" t="s">
        <v>21</v>
      </c>
      <c r="N447" s="243" t="s">
        <v>43</v>
      </c>
      <c r="O447" s="42"/>
      <c r="P447" s="204">
        <f t="shared" si="71"/>
        <v>0</v>
      </c>
      <c r="Q447" s="204">
        <v>4.0000000000000003E-5</v>
      </c>
      <c r="R447" s="204">
        <f t="shared" si="72"/>
        <v>4.8000000000000004E-3</v>
      </c>
      <c r="S447" s="204">
        <v>0</v>
      </c>
      <c r="T447" s="205">
        <f t="shared" si="73"/>
        <v>0</v>
      </c>
      <c r="AR447" s="24" t="s">
        <v>408</v>
      </c>
      <c r="AT447" s="24" t="s">
        <v>304</v>
      </c>
      <c r="AU447" s="24" t="s">
        <v>94</v>
      </c>
      <c r="AY447" s="24" t="s">
        <v>250</v>
      </c>
      <c r="BE447" s="206">
        <f t="shared" si="74"/>
        <v>0</v>
      </c>
      <c r="BF447" s="206">
        <f t="shared" si="75"/>
        <v>0</v>
      </c>
      <c r="BG447" s="206">
        <f t="shared" si="76"/>
        <v>0</v>
      </c>
      <c r="BH447" s="206">
        <f t="shared" si="77"/>
        <v>0</v>
      </c>
      <c r="BI447" s="206">
        <f t="shared" si="78"/>
        <v>0</v>
      </c>
      <c r="BJ447" s="24" t="s">
        <v>94</v>
      </c>
      <c r="BK447" s="206">
        <f t="shared" si="79"/>
        <v>0</v>
      </c>
      <c r="BL447" s="24" t="s">
        <v>330</v>
      </c>
      <c r="BM447" s="24" t="s">
        <v>2728</v>
      </c>
    </row>
    <row r="448" spans="2:65" s="1" customFormat="1" ht="22.5" customHeight="1">
      <c r="B448" s="41"/>
      <c r="C448" s="195" t="s">
        <v>1116</v>
      </c>
      <c r="D448" s="195" t="s">
        <v>253</v>
      </c>
      <c r="E448" s="196" t="s">
        <v>1109</v>
      </c>
      <c r="F448" s="197" t="s">
        <v>1110</v>
      </c>
      <c r="G448" s="198" t="s">
        <v>356</v>
      </c>
      <c r="H448" s="199">
        <v>40</v>
      </c>
      <c r="I448" s="200"/>
      <c r="J448" s="201">
        <f t="shared" si="70"/>
        <v>0</v>
      </c>
      <c r="K448" s="197" t="s">
        <v>21</v>
      </c>
      <c r="L448" s="61"/>
      <c r="M448" s="202" t="s">
        <v>21</v>
      </c>
      <c r="N448" s="203" t="s">
        <v>43</v>
      </c>
      <c r="O448" s="42"/>
      <c r="P448" s="204">
        <f t="shared" si="71"/>
        <v>0</v>
      </c>
      <c r="Q448" s="204">
        <v>0</v>
      </c>
      <c r="R448" s="204">
        <f t="shared" si="72"/>
        <v>0</v>
      </c>
      <c r="S448" s="204">
        <v>0</v>
      </c>
      <c r="T448" s="205">
        <f t="shared" si="73"/>
        <v>0</v>
      </c>
      <c r="AR448" s="24" t="s">
        <v>330</v>
      </c>
      <c r="AT448" s="24" t="s">
        <v>253</v>
      </c>
      <c r="AU448" s="24" t="s">
        <v>94</v>
      </c>
      <c r="AY448" s="24" t="s">
        <v>250</v>
      </c>
      <c r="BE448" s="206">
        <f t="shared" si="74"/>
        <v>0</v>
      </c>
      <c r="BF448" s="206">
        <f t="shared" si="75"/>
        <v>0</v>
      </c>
      <c r="BG448" s="206">
        <f t="shared" si="76"/>
        <v>0</v>
      </c>
      <c r="BH448" s="206">
        <f t="shared" si="77"/>
        <v>0</v>
      </c>
      <c r="BI448" s="206">
        <f t="shared" si="78"/>
        <v>0</v>
      </c>
      <c r="BJ448" s="24" t="s">
        <v>94</v>
      </c>
      <c r="BK448" s="206">
        <f t="shared" si="79"/>
        <v>0</v>
      </c>
      <c r="BL448" s="24" t="s">
        <v>330</v>
      </c>
      <c r="BM448" s="24" t="s">
        <v>2729</v>
      </c>
    </row>
    <row r="449" spans="2:65" s="1" customFormat="1" ht="22.5" customHeight="1">
      <c r="B449" s="41"/>
      <c r="C449" s="234" t="s">
        <v>1120</v>
      </c>
      <c r="D449" s="234" t="s">
        <v>304</v>
      </c>
      <c r="E449" s="235" t="s">
        <v>1113</v>
      </c>
      <c r="F449" s="236" t="s">
        <v>1114</v>
      </c>
      <c r="G449" s="237" t="s">
        <v>356</v>
      </c>
      <c r="H449" s="238">
        <v>40</v>
      </c>
      <c r="I449" s="239"/>
      <c r="J449" s="240">
        <f t="shared" si="70"/>
        <v>0</v>
      </c>
      <c r="K449" s="236" t="s">
        <v>21</v>
      </c>
      <c r="L449" s="241"/>
      <c r="M449" s="242" t="s">
        <v>21</v>
      </c>
      <c r="N449" s="243" t="s">
        <v>43</v>
      </c>
      <c r="O449" s="42"/>
      <c r="P449" s="204">
        <f t="shared" si="71"/>
        <v>0</v>
      </c>
      <c r="Q449" s="204">
        <v>5.0000000000000002E-5</v>
      </c>
      <c r="R449" s="204">
        <f t="shared" si="72"/>
        <v>2E-3</v>
      </c>
      <c r="S449" s="204">
        <v>0</v>
      </c>
      <c r="T449" s="205">
        <f t="shared" si="73"/>
        <v>0</v>
      </c>
      <c r="AR449" s="24" t="s">
        <v>408</v>
      </c>
      <c r="AT449" s="24" t="s">
        <v>304</v>
      </c>
      <c r="AU449" s="24" t="s">
        <v>94</v>
      </c>
      <c r="AY449" s="24" t="s">
        <v>250</v>
      </c>
      <c r="BE449" s="206">
        <f t="shared" si="74"/>
        <v>0</v>
      </c>
      <c r="BF449" s="206">
        <f t="shared" si="75"/>
        <v>0</v>
      </c>
      <c r="BG449" s="206">
        <f t="shared" si="76"/>
        <v>0</v>
      </c>
      <c r="BH449" s="206">
        <f t="shared" si="77"/>
        <v>0</v>
      </c>
      <c r="BI449" s="206">
        <f t="shared" si="78"/>
        <v>0</v>
      </c>
      <c r="BJ449" s="24" t="s">
        <v>94</v>
      </c>
      <c r="BK449" s="206">
        <f t="shared" si="79"/>
        <v>0</v>
      </c>
      <c r="BL449" s="24" t="s">
        <v>330</v>
      </c>
      <c r="BM449" s="24" t="s">
        <v>2730</v>
      </c>
    </row>
    <row r="450" spans="2:65" s="1" customFormat="1" ht="22.5" customHeight="1">
      <c r="B450" s="41"/>
      <c r="C450" s="195" t="s">
        <v>1124</v>
      </c>
      <c r="D450" s="195" t="s">
        <v>253</v>
      </c>
      <c r="E450" s="196" t="s">
        <v>1117</v>
      </c>
      <c r="F450" s="197" t="s">
        <v>1118</v>
      </c>
      <c r="G450" s="198" t="s">
        <v>356</v>
      </c>
      <c r="H450" s="199">
        <v>200</v>
      </c>
      <c r="I450" s="200"/>
      <c r="J450" s="201">
        <f t="shared" si="70"/>
        <v>0</v>
      </c>
      <c r="K450" s="197" t="s">
        <v>21</v>
      </c>
      <c r="L450" s="61"/>
      <c r="M450" s="202" t="s">
        <v>21</v>
      </c>
      <c r="N450" s="203" t="s">
        <v>43</v>
      </c>
      <c r="O450" s="42"/>
      <c r="P450" s="204">
        <f t="shared" si="71"/>
        <v>0</v>
      </c>
      <c r="Q450" s="204">
        <v>0</v>
      </c>
      <c r="R450" s="204">
        <f t="shared" si="72"/>
        <v>0</v>
      </c>
      <c r="S450" s="204">
        <v>0</v>
      </c>
      <c r="T450" s="205">
        <f t="shared" si="73"/>
        <v>0</v>
      </c>
      <c r="AR450" s="24" t="s">
        <v>330</v>
      </c>
      <c r="AT450" s="24" t="s">
        <v>253</v>
      </c>
      <c r="AU450" s="24" t="s">
        <v>94</v>
      </c>
      <c r="AY450" s="24" t="s">
        <v>250</v>
      </c>
      <c r="BE450" s="206">
        <f t="shared" si="74"/>
        <v>0</v>
      </c>
      <c r="BF450" s="206">
        <f t="shared" si="75"/>
        <v>0</v>
      </c>
      <c r="BG450" s="206">
        <f t="shared" si="76"/>
        <v>0</v>
      </c>
      <c r="BH450" s="206">
        <f t="shared" si="77"/>
        <v>0</v>
      </c>
      <c r="BI450" s="206">
        <f t="shared" si="78"/>
        <v>0</v>
      </c>
      <c r="BJ450" s="24" t="s">
        <v>94</v>
      </c>
      <c r="BK450" s="206">
        <f t="shared" si="79"/>
        <v>0</v>
      </c>
      <c r="BL450" s="24" t="s">
        <v>330</v>
      </c>
      <c r="BM450" s="24" t="s">
        <v>2731</v>
      </c>
    </row>
    <row r="451" spans="2:65" s="1" customFormat="1" ht="22.5" customHeight="1">
      <c r="B451" s="41"/>
      <c r="C451" s="234" t="s">
        <v>1128</v>
      </c>
      <c r="D451" s="234" t="s">
        <v>304</v>
      </c>
      <c r="E451" s="235" t="s">
        <v>1121</v>
      </c>
      <c r="F451" s="236" t="s">
        <v>1122</v>
      </c>
      <c r="G451" s="237" t="s">
        <v>356</v>
      </c>
      <c r="H451" s="238">
        <v>200</v>
      </c>
      <c r="I451" s="239"/>
      <c r="J451" s="240">
        <f t="shared" si="70"/>
        <v>0</v>
      </c>
      <c r="K451" s="236" t="s">
        <v>21</v>
      </c>
      <c r="L451" s="241"/>
      <c r="M451" s="242" t="s">
        <v>21</v>
      </c>
      <c r="N451" s="243" t="s">
        <v>43</v>
      </c>
      <c r="O451" s="42"/>
      <c r="P451" s="204">
        <f t="shared" si="71"/>
        <v>0</v>
      </c>
      <c r="Q451" s="204">
        <v>1.2E-4</v>
      </c>
      <c r="R451" s="204">
        <f t="shared" si="72"/>
        <v>2.4E-2</v>
      </c>
      <c r="S451" s="204">
        <v>0</v>
      </c>
      <c r="T451" s="205">
        <f t="shared" si="73"/>
        <v>0</v>
      </c>
      <c r="AR451" s="24" t="s">
        <v>408</v>
      </c>
      <c r="AT451" s="24" t="s">
        <v>304</v>
      </c>
      <c r="AU451" s="24" t="s">
        <v>94</v>
      </c>
      <c r="AY451" s="24" t="s">
        <v>250</v>
      </c>
      <c r="BE451" s="206">
        <f t="shared" si="74"/>
        <v>0</v>
      </c>
      <c r="BF451" s="206">
        <f t="shared" si="75"/>
        <v>0</v>
      </c>
      <c r="BG451" s="206">
        <f t="shared" si="76"/>
        <v>0</v>
      </c>
      <c r="BH451" s="206">
        <f t="shared" si="77"/>
        <v>0</v>
      </c>
      <c r="BI451" s="206">
        <f t="shared" si="78"/>
        <v>0</v>
      </c>
      <c r="BJ451" s="24" t="s">
        <v>94</v>
      </c>
      <c r="BK451" s="206">
        <f t="shared" si="79"/>
        <v>0</v>
      </c>
      <c r="BL451" s="24" t="s">
        <v>330</v>
      </c>
      <c r="BM451" s="24" t="s">
        <v>2732</v>
      </c>
    </row>
    <row r="452" spans="2:65" s="1" customFormat="1" ht="22.5" customHeight="1">
      <c r="B452" s="41"/>
      <c r="C452" s="195" t="s">
        <v>1132</v>
      </c>
      <c r="D452" s="195" t="s">
        <v>253</v>
      </c>
      <c r="E452" s="196" t="s">
        <v>1125</v>
      </c>
      <c r="F452" s="197" t="s">
        <v>1126</v>
      </c>
      <c r="G452" s="198" t="s">
        <v>356</v>
      </c>
      <c r="H452" s="199">
        <v>250</v>
      </c>
      <c r="I452" s="200"/>
      <c r="J452" s="201">
        <f t="shared" si="70"/>
        <v>0</v>
      </c>
      <c r="K452" s="197" t="s">
        <v>21</v>
      </c>
      <c r="L452" s="61"/>
      <c r="M452" s="202" t="s">
        <v>21</v>
      </c>
      <c r="N452" s="203" t="s">
        <v>43</v>
      </c>
      <c r="O452" s="42"/>
      <c r="P452" s="204">
        <f t="shared" si="71"/>
        <v>0</v>
      </c>
      <c r="Q452" s="204">
        <v>0</v>
      </c>
      <c r="R452" s="204">
        <f t="shared" si="72"/>
        <v>0</v>
      </c>
      <c r="S452" s="204">
        <v>0</v>
      </c>
      <c r="T452" s="205">
        <f t="shared" si="73"/>
        <v>0</v>
      </c>
      <c r="AR452" s="24" t="s">
        <v>330</v>
      </c>
      <c r="AT452" s="24" t="s">
        <v>253</v>
      </c>
      <c r="AU452" s="24" t="s">
        <v>94</v>
      </c>
      <c r="AY452" s="24" t="s">
        <v>250</v>
      </c>
      <c r="BE452" s="206">
        <f t="shared" si="74"/>
        <v>0</v>
      </c>
      <c r="BF452" s="206">
        <f t="shared" si="75"/>
        <v>0</v>
      </c>
      <c r="BG452" s="206">
        <f t="shared" si="76"/>
        <v>0</v>
      </c>
      <c r="BH452" s="206">
        <f t="shared" si="77"/>
        <v>0</v>
      </c>
      <c r="BI452" s="206">
        <f t="shared" si="78"/>
        <v>0</v>
      </c>
      <c r="BJ452" s="24" t="s">
        <v>94</v>
      </c>
      <c r="BK452" s="206">
        <f t="shared" si="79"/>
        <v>0</v>
      </c>
      <c r="BL452" s="24" t="s">
        <v>330</v>
      </c>
      <c r="BM452" s="24" t="s">
        <v>2733</v>
      </c>
    </row>
    <row r="453" spans="2:65" s="1" customFormat="1" ht="22.5" customHeight="1">
      <c r="B453" s="41"/>
      <c r="C453" s="234" t="s">
        <v>1136</v>
      </c>
      <c r="D453" s="234" t="s">
        <v>304</v>
      </c>
      <c r="E453" s="235" t="s">
        <v>1129</v>
      </c>
      <c r="F453" s="236" t="s">
        <v>1130</v>
      </c>
      <c r="G453" s="237" t="s">
        <v>356</v>
      </c>
      <c r="H453" s="238">
        <v>250</v>
      </c>
      <c r="I453" s="239"/>
      <c r="J453" s="240">
        <f t="shared" si="70"/>
        <v>0</v>
      </c>
      <c r="K453" s="236" t="s">
        <v>21</v>
      </c>
      <c r="L453" s="241"/>
      <c r="M453" s="242" t="s">
        <v>21</v>
      </c>
      <c r="N453" s="243" t="s">
        <v>43</v>
      </c>
      <c r="O453" s="42"/>
      <c r="P453" s="204">
        <f t="shared" si="71"/>
        <v>0</v>
      </c>
      <c r="Q453" s="204">
        <v>1.7000000000000001E-4</v>
      </c>
      <c r="R453" s="204">
        <f t="shared" si="72"/>
        <v>4.2500000000000003E-2</v>
      </c>
      <c r="S453" s="204">
        <v>0</v>
      </c>
      <c r="T453" s="205">
        <f t="shared" si="73"/>
        <v>0</v>
      </c>
      <c r="AR453" s="24" t="s">
        <v>408</v>
      </c>
      <c r="AT453" s="24" t="s">
        <v>304</v>
      </c>
      <c r="AU453" s="24" t="s">
        <v>94</v>
      </c>
      <c r="AY453" s="24" t="s">
        <v>250</v>
      </c>
      <c r="BE453" s="206">
        <f t="shared" si="74"/>
        <v>0</v>
      </c>
      <c r="BF453" s="206">
        <f t="shared" si="75"/>
        <v>0</v>
      </c>
      <c r="BG453" s="206">
        <f t="shared" si="76"/>
        <v>0</v>
      </c>
      <c r="BH453" s="206">
        <f t="shared" si="77"/>
        <v>0</v>
      </c>
      <c r="BI453" s="206">
        <f t="shared" si="78"/>
        <v>0</v>
      </c>
      <c r="BJ453" s="24" t="s">
        <v>94</v>
      </c>
      <c r="BK453" s="206">
        <f t="shared" si="79"/>
        <v>0</v>
      </c>
      <c r="BL453" s="24" t="s">
        <v>330</v>
      </c>
      <c r="BM453" s="24" t="s">
        <v>2734</v>
      </c>
    </row>
    <row r="454" spans="2:65" s="1" customFormat="1" ht="22.5" customHeight="1">
      <c r="B454" s="41"/>
      <c r="C454" s="195" t="s">
        <v>1140</v>
      </c>
      <c r="D454" s="195" t="s">
        <v>253</v>
      </c>
      <c r="E454" s="196" t="s">
        <v>1133</v>
      </c>
      <c r="F454" s="197" t="s">
        <v>1134</v>
      </c>
      <c r="G454" s="198" t="s">
        <v>356</v>
      </c>
      <c r="H454" s="199">
        <v>88</v>
      </c>
      <c r="I454" s="200"/>
      <c r="J454" s="201">
        <f t="shared" si="70"/>
        <v>0</v>
      </c>
      <c r="K454" s="197" t="s">
        <v>21</v>
      </c>
      <c r="L454" s="61"/>
      <c r="M454" s="202" t="s">
        <v>21</v>
      </c>
      <c r="N454" s="203" t="s">
        <v>43</v>
      </c>
      <c r="O454" s="42"/>
      <c r="P454" s="204">
        <f t="shared" si="71"/>
        <v>0</v>
      </c>
      <c r="Q454" s="204">
        <v>0</v>
      </c>
      <c r="R454" s="204">
        <f t="shared" si="72"/>
        <v>0</v>
      </c>
      <c r="S454" s="204">
        <v>0</v>
      </c>
      <c r="T454" s="205">
        <f t="shared" si="73"/>
        <v>0</v>
      </c>
      <c r="AR454" s="24" t="s">
        <v>330</v>
      </c>
      <c r="AT454" s="24" t="s">
        <v>253</v>
      </c>
      <c r="AU454" s="24" t="s">
        <v>94</v>
      </c>
      <c r="AY454" s="24" t="s">
        <v>250</v>
      </c>
      <c r="BE454" s="206">
        <f t="shared" si="74"/>
        <v>0</v>
      </c>
      <c r="BF454" s="206">
        <f t="shared" si="75"/>
        <v>0</v>
      </c>
      <c r="BG454" s="206">
        <f t="shared" si="76"/>
        <v>0</v>
      </c>
      <c r="BH454" s="206">
        <f t="shared" si="77"/>
        <v>0</v>
      </c>
      <c r="BI454" s="206">
        <f t="shared" si="78"/>
        <v>0</v>
      </c>
      <c r="BJ454" s="24" t="s">
        <v>94</v>
      </c>
      <c r="BK454" s="206">
        <f t="shared" si="79"/>
        <v>0</v>
      </c>
      <c r="BL454" s="24" t="s">
        <v>330</v>
      </c>
      <c r="BM454" s="24" t="s">
        <v>2735</v>
      </c>
    </row>
    <row r="455" spans="2:65" s="1" customFormat="1" ht="22.5" customHeight="1">
      <c r="B455" s="41"/>
      <c r="C455" s="234" t="s">
        <v>1144</v>
      </c>
      <c r="D455" s="234" t="s">
        <v>304</v>
      </c>
      <c r="E455" s="235" t="s">
        <v>1137</v>
      </c>
      <c r="F455" s="236" t="s">
        <v>1138</v>
      </c>
      <c r="G455" s="237" t="s">
        <v>356</v>
      </c>
      <c r="H455" s="238">
        <v>60</v>
      </c>
      <c r="I455" s="239"/>
      <c r="J455" s="240">
        <f t="shared" si="70"/>
        <v>0</v>
      </c>
      <c r="K455" s="236" t="s">
        <v>21</v>
      </c>
      <c r="L455" s="241"/>
      <c r="M455" s="242" t="s">
        <v>21</v>
      </c>
      <c r="N455" s="243" t="s">
        <v>43</v>
      </c>
      <c r="O455" s="42"/>
      <c r="P455" s="204">
        <f t="shared" si="71"/>
        <v>0</v>
      </c>
      <c r="Q455" s="204">
        <v>1.6000000000000001E-4</v>
      </c>
      <c r="R455" s="204">
        <f t="shared" si="72"/>
        <v>9.6000000000000009E-3</v>
      </c>
      <c r="S455" s="204">
        <v>0</v>
      </c>
      <c r="T455" s="205">
        <f t="shared" si="73"/>
        <v>0</v>
      </c>
      <c r="AR455" s="24" t="s">
        <v>408</v>
      </c>
      <c r="AT455" s="24" t="s">
        <v>304</v>
      </c>
      <c r="AU455" s="24" t="s">
        <v>94</v>
      </c>
      <c r="AY455" s="24" t="s">
        <v>250</v>
      </c>
      <c r="BE455" s="206">
        <f t="shared" si="74"/>
        <v>0</v>
      </c>
      <c r="BF455" s="206">
        <f t="shared" si="75"/>
        <v>0</v>
      </c>
      <c r="BG455" s="206">
        <f t="shared" si="76"/>
        <v>0</v>
      </c>
      <c r="BH455" s="206">
        <f t="shared" si="77"/>
        <v>0</v>
      </c>
      <c r="BI455" s="206">
        <f t="shared" si="78"/>
        <v>0</v>
      </c>
      <c r="BJ455" s="24" t="s">
        <v>94</v>
      </c>
      <c r="BK455" s="206">
        <f t="shared" si="79"/>
        <v>0</v>
      </c>
      <c r="BL455" s="24" t="s">
        <v>330</v>
      </c>
      <c r="BM455" s="24" t="s">
        <v>2736</v>
      </c>
    </row>
    <row r="456" spans="2:65" s="1" customFormat="1" ht="22.5" customHeight="1">
      <c r="B456" s="41"/>
      <c r="C456" s="234" t="s">
        <v>1148</v>
      </c>
      <c r="D456" s="234" t="s">
        <v>304</v>
      </c>
      <c r="E456" s="235" t="s">
        <v>1141</v>
      </c>
      <c r="F456" s="236" t="s">
        <v>1142</v>
      </c>
      <c r="G456" s="237" t="s">
        <v>356</v>
      </c>
      <c r="H456" s="238">
        <v>28</v>
      </c>
      <c r="I456" s="239"/>
      <c r="J456" s="240">
        <f t="shared" si="70"/>
        <v>0</v>
      </c>
      <c r="K456" s="236" t="s">
        <v>21</v>
      </c>
      <c r="L456" s="241"/>
      <c r="M456" s="242" t="s">
        <v>21</v>
      </c>
      <c r="N456" s="243" t="s">
        <v>43</v>
      </c>
      <c r="O456" s="42"/>
      <c r="P456" s="204">
        <f t="shared" si="71"/>
        <v>0</v>
      </c>
      <c r="Q456" s="204">
        <v>2.5000000000000001E-4</v>
      </c>
      <c r="R456" s="204">
        <f t="shared" si="72"/>
        <v>7.0000000000000001E-3</v>
      </c>
      <c r="S456" s="204">
        <v>0</v>
      </c>
      <c r="T456" s="205">
        <f t="shared" si="73"/>
        <v>0</v>
      </c>
      <c r="AR456" s="24" t="s">
        <v>408</v>
      </c>
      <c r="AT456" s="24" t="s">
        <v>304</v>
      </c>
      <c r="AU456" s="24" t="s">
        <v>94</v>
      </c>
      <c r="AY456" s="24" t="s">
        <v>250</v>
      </c>
      <c r="BE456" s="206">
        <f t="shared" si="74"/>
        <v>0</v>
      </c>
      <c r="BF456" s="206">
        <f t="shared" si="75"/>
        <v>0</v>
      </c>
      <c r="BG456" s="206">
        <f t="shared" si="76"/>
        <v>0</v>
      </c>
      <c r="BH456" s="206">
        <f t="shared" si="77"/>
        <v>0</v>
      </c>
      <c r="BI456" s="206">
        <f t="shared" si="78"/>
        <v>0</v>
      </c>
      <c r="BJ456" s="24" t="s">
        <v>94</v>
      </c>
      <c r="BK456" s="206">
        <f t="shared" si="79"/>
        <v>0</v>
      </c>
      <c r="BL456" s="24" t="s">
        <v>330</v>
      </c>
      <c r="BM456" s="24" t="s">
        <v>2737</v>
      </c>
    </row>
    <row r="457" spans="2:65" s="1" customFormat="1" ht="22.5" customHeight="1">
      <c r="B457" s="41"/>
      <c r="C457" s="195" t="s">
        <v>1152</v>
      </c>
      <c r="D457" s="195" t="s">
        <v>253</v>
      </c>
      <c r="E457" s="196" t="s">
        <v>1145</v>
      </c>
      <c r="F457" s="197" t="s">
        <v>1146</v>
      </c>
      <c r="G457" s="198" t="s">
        <v>356</v>
      </c>
      <c r="H457" s="199">
        <v>10</v>
      </c>
      <c r="I457" s="200"/>
      <c r="J457" s="201">
        <f t="shared" si="70"/>
        <v>0</v>
      </c>
      <c r="K457" s="197" t="s">
        <v>21</v>
      </c>
      <c r="L457" s="61"/>
      <c r="M457" s="202" t="s">
        <v>21</v>
      </c>
      <c r="N457" s="203" t="s">
        <v>43</v>
      </c>
      <c r="O457" s="42"/>
      <c r="P457" s="204">
        <f t="shared" si="71"/>
        <v>0</v>
      </c>
      <c r="Q457" s="204">
        <v>0</v>
      </c>
      <c r="R457" s="204">
        <f t="shared" si="72"/>
        <v>0</v>
      </c>
      <c r="S457" s="204">
        <v>0</v>
      </c>
      <c r="T457" s="205">
        <f t="shared" si="73"/>
        <v>0</v>
      </c>
      <c r="AR457" s="24" t="s">
        <v>330</v>
      </c>
      <c r="AT457" s="24" t="s">
        <v>253</v>
      </c>
      <c r="AU457" s="24" t="s">
        <v>94</v>
      </c>
      <c r="AY457" s="24" t="s">
        <v>250</v>
      </c>
      <c r="BE457" s="206">
        <f t="shared" si="74"/>
        <v>0</v>
      </c>
      <c r="BF457" s="206">
        <f t="shared" si="75"/>
        <v>0</v>
      </c>
      <c r="BG457" s="206">
        <f t="shared" si="76"/>
        <v>0</v>
      </c>
      <c r="BH457" s="206">
        <f t="shared" si="77"/>
        <v>0</v>
      </c>
      <c r="BI457" s="206">
        <f t="shared" si="78"/>
        <v>0</v>
      </c>
      <c r="BJ457" s="24" t="s">
        <v>94</v>
      </c>
      <c r="BK457" s="206">
        <f t="shared" si="79"/>
        <v>0</v>
      </c>
      <c r="BL457" s="24" t="s">
        <v>330</v>
      </c>
      <c r="BM457" s="24" t="s">
        <v>2738</v>
      </c>
    </row>
    <row r="458" spans="2:65" s="1" customFormat="1" ht="22.5" customHeight="1">
      <c r="B458" s="41"/>
      <c r="C458" s="234" t="s">
        <v>1156</v>
      </c>
      <c r="D458" s="234" t="s">
        <v>304</v>
      </c>
      <c r="E458" s="235" t="s">
        <v>1149</v>
      </c>
      <c r="F458" s="236" t="s">
        <v>1150</v>
      </c>
      <c r="G458" s="237" t="s">
        <v>356</v>
      </c>
      <c r="H458" s="238">
        <v>10</v>
      </c>
      <c r="I458" s="239"/>
      <c r="J458" s="240">
        <f t="shared" si="70"/>
        <v>0</v>
      </c>
      <c r="K458" s="236" t="s">
        <v>21</v>
      </c>
      <c r="L458" s="241"/>
      <c r="M458" s="242" t="s">
        <v>21</v>
      </c>
      <c r="N458" s="243" t="s">
        <v>43</v>
      </c>
      <c r="O458" s="42"/>
      <c r="P458" s="204">
        <f t="shared" si="71"/>
        <v>0</v>
      </c>
      <c r="Q458" s="204">
        <v>1.1E-4</v>
      </c>
      <c r="R458" s="204">
        <f t="shared" si="72"/>
        <v>1.1000000000000001E-3</v>
      </c>
      <c r="S458" s="204">
        <v>0</v>
      </c>
      <c r="T458" s="205">
        <f t="shared" si="73"/>
        <v>0</v>
      </c>
      <c r="AR458" s="24" t="s">
        <v>408</v>
      </c>
      <c r="AT458" s="24" t="s">
        <v>304</v>
      </c>
      <c r="AU458" s="24" t="s">
        <v>94</v>
      </c>
      <c r="AY458" s="24" t="s">
        <v>250</v>
      </c>
      <c r="BE458" s="206">
        <f t="shared" si="74"/>
        <v>0</v>
      </c>
      <c r="BF458" s="206">
        <f t="shared" si="75"/>
        <v>0</v>
      </c>
      <c r="BG458" s="206">
        <f t="shared" si="76"/>
        <v>0</v>
      </c>
      <c r="BH458" s="206">
        <f t="shared" si="77"/>
        <v>0</v>
      </c>
      <c r="BI458" s="206">
        <f t="shared" si="78"/>
        <v>0</v>
      </c>
      <c r="BJ458" s="24" t="s">
        <v>94</v>
      </c>
      <c r="BK458" s="206">
        <f t="shared" si="79"/>
        <v>0</v>
      </c>
      <c r="BL458" s="24" t="s">
        <v>330</v>
      </c>
      <c r="BM458" s="24" t="s">
        <v>2739</v>
      </c>
    </row>
    <row r="459" spans="2:65" s="1" customFormat="1" ht="22.5" customHeight="1">
      <c r="B459" s="41"/>
      <c r="C459" s="195" t="s">
        <v>1160</v>
      </c>
      <c r="D459" s="195" t="s">
        <v>253</v>
      </c>
      <c r="E459" s="196" t="s">
        <v>1153</v>
      </c>
      <c r="F459" s="197" t="s">
        <v>1154</v>
      </c>
      <c r="G459" s="198" t="s">
        <v>301</v>
      </c>
      <c r="H459" s="199">
        <v>1</v>
      </c>
      <c r="I459" s="200"/>
      <c r="J459" s="201">
        <f t="shared" si="70"/>
        <v>0</v>
      </c>
      <c r="K459" s="197" t="s">
        <v>21</v>
      </c>
      <c r="L459" s="61"/>
      <c r="M459" s="202" t="s">
        <v>21</v>
      </c>
      <c r="N459" s="203" t="s">
        <v>43</v>
      </c>
      <c r="O459" s="42"/>
      <c r="P459" s="204">
        <f t="shared" si="71"/>
        <v>0</v>
      </c>
      <c r="Q459" s="204">
        <v>0</v>
      </c>
      <c r="R459" s="204">
        <f t="shared" si="72"/>
        <v>0</v>
      </c>
      <c r="S459" s="204">
        <v>0</v>
      </c>
      <c r="T459" s="205">
        <f t="shared" si="73"/>
        <v>0</v>
      </c>
      <c r="AR459" s="24" t="s">
        <v>330</v>
      </c>
      <c r="AT459" s="24" t="s">
        <v>253</v>
      </c>
      <c r="AU459" s="24" t="s">
        <v>94</v>
      </c>
      <c r="AY459" s="24" t="s">
        <v>250</v>
      </c>
      <c r="BE459" s="206">
        <f t="shared" si="74"/>
        <v>0</v>
      </c>
      <c r="BF459" s="206">
        <f t="shared" si="75"/>
        <v>0</v>
      </c>
      <c r="BG459" s="206">
        <f t="shared" si="76"/>
        <v>0</v>
      </c>
      <c r="BH459" s="206">
        <f t="shared" si="77"/>
        <v>0</v>
      </c>
      <c r="BI459" s="206">
        <f t="shared" si="78"/>
        <v>0</v>
      </c>
      <c r="BJ459" s="24" t="s">
        <v>94</v>
      </c>
      <c r="BK459" s="206">
        <f t="shared" si="79"/>
        <v>0</v>
      </c>
      <c r="BL459" s="24" t="s">
        <v>330</v>
      </c>
      <c r="BM459" s="24" t="s">
        <v>2740</v>
      </c>
    </row>
    <row r="460" spans="2:65" s="1" customFormat="1" ht="22.5" customHeight="1">
      <c r="B460" s="41"/>
      <c r="C460" s="234" t="s">
        <v>1164</v>
      </c>
      <c r="D460" s="234" t="s">
        <v>304</v>
      </c>
      <c r="E460" s="235" t="s">
        <v>1157</v>
      </c>
      <c r="F460" s="236" t="s">
        <v>2741</v>
      </c>
      <c r="G460" s="237" t="s">
        <v>301</v>
      </c>
      <c r="H460" s="238">
        <v>1</v>
      </c>
      <c r="I460" s="239"/>
      <c r="J460" s="240">
        <f t="shared" si="70"/>
        <v>0</v>
      </c>
      <c r="K460" s="236" t="s">
        <v>21</v>
      </c>
      <c r="L460" s="241"/>
      <c r="M460" s="242" t="s">
        <v>21</v>
      </c>
      <c r="N460" s="243" t="s">
        <v>43</v>
      </c>
      <c r="O460" s="42"/>
      <c r="P460" s="204">
        <f t="shared" si="71"/>
        <v>0</v>
      </c>
      <c r="Q460" s="204">
        <v>3.0100000000000001E-3</v>
      </c>
      <c r="R460" s="204">
        <f t="shared" si="72"/>
        <v>3.0100000000000001E-3</v>
      </c>
      <c r="S460" s="204">
        <v>0</v>
      </c>
      <c r="T460" s="205">
        <f t="shared" si="73"/>
        <v>0</v>
      </c>
      <c r="AR460" s="24" t="s">
        <v>408</v>
      </c>
      <c r="AT460" s="24" t="s">
        <v>304</v>
      </c>
      <c r="AU460" s="24" t="s">
        <v>94</v>
      </c>
      <c r="AY460" s="24" t="s">
        <v>250</v>
      </c>
      <c r="BE460" s="206">
        <f t="shared" si="74"/>
        <v>0</v>
      </c>
      <c r="BF460" s="206">
        <f t="shared" si="75"/>
        <v>0</v>
      </c>
      <c r="BG460" s="206">
        <f t="shared" si="76"/>
        <v>0</v>
      </c>
      <c r="BH460" s="206">
        <f t="shared" si="77"/>
        <v>0</v>
      </c>
      <c r="BI460" s="206">
        <f t="shared" si="78"/>
        <v>0</v>
      </c>
      <c r="BJ460" s="24" t="s">
        <v>94</v>
      </c>
      <c r="BK460" s="206">
        <f t="shared" si="79"/>
        <v>0</v>
      </c>
      <c r="BL460" s="24" t="s">
        <v>330</v>
      </c>
      <c r="BM460" s="24" t="s">
        <v>2742</v>
      </c>
    </row>
    <row r="461" spans="2:65" s="1" customFormat="1" ht="22.5" customHeight="1">
      <c r="B461" s="41"/>
      <c r="C461" s="195" t="s">
        <v>1168</v>
      </c>
      <c r="D461" s="195" t="s">
        <v>253</v>
      </c>
      <c r="E461" s="196" t="s">
        <v>1161</v>
      </c>
      <c r="F461" s="197" t="s">
        <v>1162</v>
      </c>
      <c r="G461" s="198" t="s">
        <v>301</v>
      </c>
      <c r="H461" s="199">
        <v>60</v>
      </c>
      <c r="I461" s="200"/>
      <c r="J461" s="201">
        <f t="shared" si="70"/>
        <v>0</v>
      </c>
      <c r="K461" s="197" t="s">
        <v>21</v>
      </c>
      <c r="L461" s="61"/>
      <c r="M461" s="202" t="s">
        <v>21</v>
      </c>
      <c r="N461" s="203" t="s">
        <v>43</v>
      </c>
      <c r="O461" s="42"/>
      <c r="P461" s="204">
        <f t="shared" si="71"/>
        <v>0</v>
      </c>
      <c r="Q461" s="204">
        <v>0</v>
      </c>
      <c r="R461" s="204">
        <f t="shared" si="72"/>
        <v>0</v>
      </c>
      <c r="S461" s="204">
        <v>0</v>
      </c>
      <c r="T461" s="205">
        <f t="shared" si="73"/>
        <v>0</v>
      </c>
      <c r="AR461" s="24" t="s">
        <v>330</v>
      </c>
      <c r="AT461" s="24" t="s">
        <v>253</v>
      </c>
      <c r="AU461" s="24" t="s">
        <v>94</v>
      </c>
      <c r="AY461" s="24" t="s">
        <v>250</v>
      </c>
      <c r="BE461" s="206">
        <f t="shared" si="74"/>
        <v>0</v>
      </c>
      <c r="BF461" s="206">
        <f t="shared" si="75"/>
        <v>0</v>
      </c>
      <c r="BG461" s="206">
        <f t="shared" si="76"/>
        <v>0</v>
      </c>
      <c r="BH461" s="206">
        <f t="shared" si="77"/>
        <v>0</v>
      </c>
      <c r="BI461" s="206">
        <f t="shared" si="78"/>
        <v>0</v>
      </c>
      <c r="BJ461" s="24" t="s">
        <v>94</v>
      </c>
      <c r="BK461" s="206">
        <f t="shared" si="79"/>
        <v>0</v>
      </c>
      <c r="BL461" s="24" t="s">
        <v>330</v>
      </c>
      <c r="BM461" s="24" t="s">
        <v>2743</v>
      </c>
    </row>
    <row r="462" spans="2:65" s="1" customFormat="1" ht="22.5" customHeight="1">
      <c r="B462" s="41"/>
      <c r="C462" s="234" t="s">
        <v>1172</v>
      </c>
      <c r="D462" s="234" t="s">
        <v>304</v>
      </c>
      <c r="E462" s="235" t="s">
        <v>1165</v>
      </c>
      <c r="F462" s="236" t="s">
        <v>1166</v>
      </c>
      <c r="G462" s="237" t="s">
        <v>301</v>
      </c>
      <c r="H462" s="238">
        <v>60</v>
      </c>
      <c r="I462" s="239"/>
      <c r="J462" s="240">
        <f t="shared" si="70"/>
        <v>0</v>
      </c>
      <c r="K462" s="236" t="s">
        <v>21</v>
      </c>
      <c r="L462" s="241"/>
      <c r="M462" s="242" t="s">
        <v>21</v>
      </c>
      <c r="N462" s="243" t="s">
        <v>43</v>
      </c>
      <c r="O462" s="42"/>
      <c r="P462" s="204">
        <f t="shared" si="71"/>
        <v>0</v>
      </c>
      <c r="Q462" s="204">
        <v>0</v>
      </c>
      <c r="R462" s="204">
        <f t="shared" si="72"/>
        <v>0</v>
      </c>
      <c r="S462" s="204">
        <v>0</v>
      </c>
      <c r="T462" s="205">
        <f t="shared" si="73"/>
        <v>0</v>
      </c>
      <c r="AR462" s="24" t="s">
        <v>408</v>
      </c>
      <c r="AT462" s="24" t="s">
        <v>304</v>
      </c>
      <c r="AU462" s="24" t="s">
        <v>94</v>
      </c>
      <c r="AY462" s="24" t="s">
        <v>250</v>
      </c>
      <c r="BE462" s="206">
        <f t="shared" si="74"/>
        <v>0</v>
      </c>
      <c r="BF462" s="206">
        <f t="shared" si="75"/>
        <v>0</v>
      </c>
      <c r="BG462" s="206">
        <f t="shared" si="76"/>
        <v>0</v>
      </c>
      <c r="BH462" s="206">
        <f t="shared" si="77"/>
        <v>0</v>
      </c>
      <c r="BI462" s="206">
        <f t="shared" si="78"/>
        <v>0</v>
      </c>
      <c r="BJ462" s="24" t="s">
        <v>94</v>
      </c>
      <c r="BK462" s="206">
        <f t="shared" si="79"/>
        <v>0</v>
      </c>
      <c r="BL462" s="24" t="s">
        <v>330</v>
      </c>
      <c r="BM462" s="24" t="s">
        <v>2744</v>
      </c>
    </row>
    <row r="463" spans="2:65" s="1" customFormat="1" ht="22.5" customHeight="1">
      <c r="B463" s="41"/>
      <c r="C463" s="195" t="s">
        <v>1176</v>
      </c>
      <c r="D463" s="195" t="s">
        <v>253</v>
      </c>
      <c r="E463" s="196" t="s">
        <v>1169</v>
      </c>
      <c r="F463" s="197" t="s">
        <v>1170</v>
      </c>
      <c r="G463" s="198" t="s">
        <v>301</v>
      </c>
      <c r="H463" s="199">
        <v>1</v>
      </c>
      <c r="I463" s="200"/>
      <c r="J463" s="201">
        <f t="shared" si="70"/>
        <v>0</v>
      </c>
      <c r="K463" s="197" t="s">
        <v>21</v>
      </c>
      <c r="L463" s="61"/>
      <c r="M463" s="202" t="s">
        <v>21</v>
      </c>
      <c r="N463" s="203" t="s">
        <v>43</v>
      </c>
      <c r="O463" s="42"/>
      <c r="P463" s="204">
        <f t="shared" si="71"/>
        <v>0</v>
      </c>
      <c r="Q463" s="204">
        <v>0</v>
      </c>
      <c r="R463" s="204">
        <f t="shared" si="72"/>
        <v>0</v>
      </c>
      <c r="S463" s="204">
        <v>0</v>
      </c>
      <c r="T463" s="205">
        <f t="shared" si="73"/>
        <v>0</v>
      </c>
      <c r="AR463" s="24" t="s">
        <v>330</v>
      </c>
      <c r="AT463" s="24" t="s">
        <v>253</v>
      </c>
      <c r="AU463" s="24" t="s">
        <v>94</v>
      </c>
      <c r="AY463" s="24" t="s">
        <v>250</v>
      </c>
      <c r="BE463" s="206">
        <f t="shared" si="74"/>
        <v>0</v>
      </c>
      <c r="BF463" s="206">
        <f t="shared" si="75"/>
        <v>0</v>
      </c>
      <c r="BG463" s="206">
        <f t="shared" si="76"/>
        <v>0</v>
      </c>
      <c r="BH463" s="206">
        <f t="shared" si="77"/>
        <v>0</v>
      </c>
      <c r="BI463" s="206">
        <f t="shared" si="78"/>
        <v>0</v>
      </c>
      <c r="BJ463" s="24" t="s">
        <v>94</v>
      </c>
      <c r="BK463" s="206">
        <f t="shared" si="79"/>
        <v>0</v>
      </c>
      <c r="BL463" s="24" t="s">
        <v>330</v>
      </c>
      <c r="BM463" s="24" t="s">
        <v>2745</v>
      </c>
    </row>
    <row r="464" spans="2:65" s="1" customFormat="1" ht="22.5" customHeight="1">
      <c r="B464" s="41"/>
      <c r="C464" s="234" t="s">
        <v>1180</v>
      </c>
      <c r="D464" s="234" t="s">
        <v>304</v>
      </c>
      <c r="E464" s="235" t="s">
        <v>1173</v>
      </c>
      <c r="F464" s="236" t="s">
        <v>1174</v>
      </c>
      <c r="G464" s="237" t="s">
        <v>301</v>
      </c>
      <c r="H464" s="238">
        <v>1</v>
      </c>
      <c r="I464" s="239"/>
      <c r="J464" s="240">
        <f t="shared" si="70"/>
        <v>0</v>
      </c>
      <c r="K464" s="236" t="s">
        <v>21</v>
      </c>
      <c r="L464" s="241"/>
      <c r="M464" s="242" t="s">
        <v>21</v>
      </c>
      <c r="N464" s="243" t="s">
        <v>43</v>
      </c>
      <c r="O464" s="42"/>
      <c r="P464" s="204">
        <f t="shared" si="71"/>
        <v>0</v>
      </c>
      <c r="Q464" s="204">
        <v>4.0000000000000003E-5</v>
      </c>
      <c r="R464" s="204">
        <f t="shared" si="72"/>
        <v>4.0000000000000003E-5</v>
      </c>
      <c r="S464" s="204">
        <v>0</v>
      </c>
      <c r="T464" s="205">
        <f t="shared" si="73"/>
        <v>0</v>
      </c>
      <c r="AR464" s="24" t="s">
        <v>408</v>
      </c>
      <c r="AT464" s="24" t="s">
        <v>304</v>
      </c>
      <c r="AU464" s="24" t="s">
        <v>94</v>
      </c>
      <c r="AY464" s="24" t="s">
        <v>250</v>
      </c>
      <c r="BE464" s="206">
        <f t="shared" si="74"/>
        <v>0</v>
      </c>
      <c r="BF464" s="206">
        <f t="shared" si="75"/>
        <v>0</v>
      </c>
      <c r="BG464" s="206">
        <f t="shared" si="76"/>
        <v>0</v>
      </c>
      <c r="BH464" s="206">
        <f t="shared" si="77"/>
        <v>0</v>
      </c>
      <c r="BI464" s="206">
        <f t="shared" si="78"/>
        <v>0</v>
      </c>
      <c r="BJ464" s="24" t="s">
        <v>94</v>
      </c>
      <c r="BK464" s="206">
        <f t="shared" si="79"/>
        <v>0</v>
      </c>
      <c r="BL464" s="24" t="s">
        <v>330</v>
      </c>
      <c r="BM464" s="24" t="s">
        <v>2746</v>
      </c>
    </row>
    <row r="465" spans="2:65" s="1" customFormat="1" ht="22.5" customHeight="1">
      <c r="B465" s="41"/>
      <c r="C465" s="195" t="s">
        <v>1184</v>
      </c>
      <c r="D465" s="195" t="s">
        <v>253</v>
      </c>
      <c r="E465" s="196" t="s">
        <v>1177</v>
      </c>
      <c r="F465" s="197" t="s">
        <v>1178</v>
      </c>
      <c r="G465" s="198" t="s">
        <v>301</v>
      </c>
      <c r="H465" s="199">
        <v>7</v>
      </c>
      <c r="I465" s="200"/>
      <c r="J465" s="201">
        <f t="shared" si="70"/>
        <v>0</v>
      </c>
      <c r="K465" s="197" t="s">
        <v>21</v>
      </c>
      <c r="L465" s="61"/>
      <c r="M465" s="202" t="s">
        <v>21</v>
      </c>
      <c r="N465" s="203" t="s">
        <v>43</v>
      </c>
      <c r="O465" s="42"/>
      <c r="P465" s="204">
        <f t="shared" si="71"/>
        <v>0</v>
      </c>
      <c r="Q465" s="204">
        <v>0</v>
      </c>
      <c r="R465" s="204">
        <f t="shared" si="72"/>
        <v>0</v>
      </c>
      <c r="S465" s="204">
        <v>0</v>
      </c>
      <c r="T465" s="205">
        <f t="shared" si="73"/>
        <v>0</v>
      </c>
      <c r="AR465" s="24" t="s">
        <v>330</v>
      </c>
      <c r="AT465" s="24" t="s">
        <v>253</v>
      </c>
      <c r="AU465" s="24" t="s">
        <v>94</v>
      </c>
      <c r="AY465" s="24" t="s">
        <v>250</v>
      </c>
      <c r="BE465" s="206">
        <f t="shared" si="74"/>
        <v>0</v>
      </c>
      <c r="BF465" s="206">
        <f t="shared" si="75"/>
        <v>0</v>
      </c>
      <c r="BG465" s="206">
        <f t="shared" si="76"/>
        <v>0</v>
      </c>
      <c r="BH465" s="206">
        <f t="shared" si="77"/>
        <v>0</v>
      </c>
      <c r="BI465" s="206">
        <f t="shared" si="78"/>
        <v>0</v>
      </c>
      <c r="BJ465" s="24" t="s">
        <v>94</v>
      </c>
      <c r="BK465" s="206">
        <f t="shared" si="79"/>
        <v>0</v>
      </c>
      <c r="BL465" s="24" t="s">
        <v>330</v>
      </c>
      <c r="BM465" s="24" t="s">
        <v>2747</v>
      </c>
    </row>
    <row r="466" spans="2:65" s="1" customFormat="1" ht="22.5" customHeight="1">
      <c r="B466" s="41"/>
      <c r="C466" s="234" t="s">
        <v>1188</v>
      </c>
      <c r="D466" s="234" t="s">
        <v>304</v>
      </c>
      <c r="E466" s="235" t="s">
        <v>1181</v>
      </c>
      <c r="F466" s="236" t="s">
        <v>1182</v>
      </c>
      <c r="G466" s="237" t="s">
        <v>301</v>
      </c>
      <c r="H466" s="238">
        <v>7</v>
      </c>
      <c r="I466" s="239"/>
      <c r="J466" s="240">
        <f t="shared" si="70"/>
        <v>0</v>
      </c>
      <c r="K466" s="236" t="s">
        <v>21</v>
      </c>
      <c r="L466" s="241"/>
      <c r="M466" s="242" t="s">
        <v>21</v>
      </c>
      <c r="N466" s="243" t="s">
        <v>43</v>
      </c>
      <c r="O466" s="42"/>
      <c r="P466" s="204">
        <f t="shared" si="71"/>
        <v>0</v>
      </c>
      <c r="Q466" s="204">
        <v>5.0000000000000002E-5</v>
      </c>
      <c r="R466" s="204">
        <f t="shared" si="72"/>
        <v>3.5E-4</v>
      </c>
      <c r="S466" s="204">
        <v>0</v>
      </c>
      <c r="T466" s="205">
        <f t="shared" si="73"/>
        <v>0</v>
      </c>
      <c r="AR466" s="24" t="s">
        <v>408</v>
      </c>
      <c r="AT466" s="24" t="s">
        <v>304</v>
      </c>
      <c r="AU466" s="24" t="s">
        <v>94</v>
      </c>
      <c r="AY466" s="24" t="s">
        <v>250</v>
      </c>
      <c r="BE466" s="206">
        <f t="shared" si="74"/>
        <v>0</v>
      </c>
      <c r="BF466" s="206">
        <f t="shared" si="75"/>
        <v>0</v>
      </c>
      <c r="BG466" s="206">
        <f t="shared" si="76"/>
        <v>0</v>
      </c>
      <c r="BH466" s="206">
        <f t="shared" si="77"/>
        <v>0</v>
      </c>
      <c r="BI466" s="206">
        <f t="shared" si="78"/>
        <v>0</v>
      </c>
      <c r="BJ466" s="24" t="s">
        <v>94</v>
      </c>
      <c r="BK466" s="206">
        <f t="shared" si="79"/>
        <v>0</v>
      </c>
      <c r="BL466" s="24" t="s">
        <v>330</v>
      </c>
      <c r="BM466" s="24" t="s">
        <v>2748</v>
      </c>
    </row>
    <row r="467" spans="2:65" s="1" customFormat="1" ht="22.5" customHeight="1">
      <c r="B467" s="41"/>
      <c r="C467" s="195" t="s">
        <v>1192</v>
      </c>
      <c r="D467" s="195" t="s">
        <v>253</v>
      </c>
      <c r="E467" s="196" t="s">
        <v>1193</v>
      </c>
      <c r="F467" s="197" t="s">
        <v>1194</v>
      </c>
      <c r="G467" s="198" t="s">
        <v>301</v>
      </c>
      <c r="H467" s="199">
        <v>2</v>
      </c>
      <c r="I467" s="200"/>
      <c r="J467" s="201">
        <f t="shared" si="70"/>
        <v>0</v>
      </c>
      <c r="K467" s="197" t="s">
        <v>21</v>
      </c>
      <c r="L467" s="61"/>
      <c r="M467" s="202" t="s">
        <v>21</v>
      </c>
      <c r="N467" s="203" t="s">
        <v>43</v>
      </c>
      <c r="O467" s="42"/>
      <c r="P467" s="204">
        <f t="shared" si="71"/>
        <v>0</v>
      </c>
      <c r="Q467" s="204">
        <v>0</v>
      </c>
      <c r="R467" s="204">
        <f t="shared" si="72"/>
        <v>0</v>
      </c>
      <c r="S467" s="204">
        <v>0</v>
      </c>
      <c r="T467" s="205">
        <f t="shared" si="73"/>
        <v>0</v>
      </c>
      <c r="AR467" s="24" t="s">
        <v>330</v>
      </c>
      <c r="AT467" s="24" t="s">
        <v>253</v>
      </c>
      <c r="AU467" s="24" t="s">
        <v>94</v>
      </c>
      <c r="AY467" s="24" t="s">
        <v>250</v>
      </c>
      <c r="BE467" s="206">
        <f t="shared" si="74"/>
        <v>0</v>
      </c>
      <c r="BF467" s="206">
        <f t="shared" si="75"/>
        <v>0</v>
      </c>
      <c r="BG467" s="206">
        <f t="shared" si="76"/>
        <v>0</v>
      </c>
      <c r="BH467" s="206">
        <f t="shared" si="77"/>
        <v>0</v>
      </c>
      <c r="BI467" s="206">
        <f t="shared" si="78"/>
        <v>0</v>
      </c>
      <c r="BJ467" s="24" t="s">
        <v>94</v>
      </c>
      <c r="BK467" s="206">
        <f t="shared" si="79"/>
        <v>0</v>
      </c>
      <c r="BL467" s="24" t="s">
        <v>330</v>
      </c>
      <c r="BM467" s="24" t="s">
        <v>2749</v>
      </c>
    </row>
    <row r="468" spans="2:65" s="1" customFormat="1" ht="22.5" customHeight="1">
      <c r="B468" s="41"/>
      <c r="C468" s="234" t="s">
        <v>1196</v>
      </c>
      <c r="D468" s="234" t="s">
        <v>304</v>
      </c>
      <c r="E468" s="235" t="s">
        <v>1197</v>
      </c>
      <c r="F468" s="236" t="s">
        <v>1198</v>
      </c>
      <c r="G468" s="237" t="s">
        <v>301</v>
      </c>
      <c r="H468" s="238">
        <v>2</v>
      </c>
      <c r="I468" s="239"/>
      <c r="J468" s="240">
        <f t="shared" si="70"/>
        <v>0</v>
      </c>
      <c r="K468" s="236" t="s">
        <v>21</v>
      </c>
      <c r="L468" s="241"/>
      <c r="M468" s="242" t="s">
        <v>21</v>
      </c>
      <c r="N468" s="243" t="s">
        <v>43</v>
      </c>
      <c r="O468" s="42"/>
      <c r="P468" s="204">
        <f t="shared" si="71"/>
        <v>0</v>
      </c>
      <c r="Q468" s="204">
        <v>5.0000000000000002E-5</v>
      </c>
      <c r="R468" s="204">
        <f t="shared" si="72"/>
        <v>1E-4</v>
      </c>
      <c r="S468" s="204">
        <v>0</v>
      </c>
      <c r="T468" s="205">
        <f t="shared" si="73"/>
        <v>0</v>
      </c>
      <c r="AR468" s="24" t="s">
        <v>408</v>
      </c>
      <c r="AT468" s="24" t="s">
        <v>304</v>
      </c>
      <c r="AU468" s="24" t="s">
        <v>94</v>
      </c>
      <c r="AY468" s="24" t="s">
        <v>250</v>
      </c>
      <c r="BE468" s="206">
        <f t="shared" si="74"/>
        <v>0</v>
      </c>
      <c r="BF468" s="206">
        <f t="shared" si="75"/>
        <v>0</v>
      </c>
      <c r="BG468" s="206">
        <f t="shared" si="76"/>
        <v>0</v>
      </c>
      <c r="BH468" s="206">
        <f t="shared" si="77"/>
        <v>0</v>
      </c>
      <c r="BI468" s="206">
        <f t="shared" si="78"/>
        <v>0</v>
      </c>
      <c r="BJ468" s="24" t="s">
        <v>94</v>
      </c>
      <c r="BK468" s="206">
        <f t="shared" si="79"/>
        <v>0</v>
      </c>
      <c r="BL468" s="24" t="s">
        <v>330</v>
      </c>
      <c r="BM468" s="24" t="s">
        <v>2750</v>
      </c>
    </row>
    <row r="469" spans="2:65" s="1" customFormat="1" ht="22.5" customHeight="1">
      <c r="B469" s="41"/>
      <c r="C469" s="195" t="s">
        <v>1200</v>
      </c>
      <c r="D469" s="195" t="s">
        <v>253</v>
      </c>
      <c r="E469" s="196" t="s">
        <v>1201</v>
      </c>
      <c r="F469" s="197" t="s">
        <v>1202</v>
      </c>
      <c r="G469" s="198" t="s">
        <v>301</v>
      </c>
      <c r="H469" s="199">
        <v>4</v>
      </c>
      <c r="I469" s="200"/>
      <c r="J469" s="201">
        <f t="shared" si="70"/>
        <v>0</v>
      </c>
      <c r="K469" s="197" t="s">
        <v>21</v>
      </c>
      <c r="L469" s="61"/>
      <c r="M469" s="202" t="s">
        <v>21</v>
      </c>
      <c r="N469" s="203" t="s">
        <v>43</v>
      </c>
      <c r="O469" s="42"/>
      <c r="P469" s="204">
        <f t="shared" si="71"/>
        <v>0</v>
      </c>
      <c r="Q469" s="204">
        <v>0</v>
      </c>
      <c r="R469" s="204">
        <f t="shared" si="72"/>
        <v>0</v>
      </c>
      <c r="S469" s="204">
        <v>0</v>
      </c>
      <c r="T469" s="205">
        <f t="shared" si="73"/>
        <v>0</v>
      </c>
      <c r="AR469" s="24" t="s">
        <v>330</v>
      </c>
      <c r="AT469" s="24" t="s">
        <v>253</v>
      </c>
      <c r="AU469" s="24" t="s">
        <v>94</v>
      </c>
      <c r="AY469" s="24" t="s">
        <v>250</v>
      </c>
      <c r="BE469" s="206">
        <f t="shared" si="74"/>
        <v>0</v>
      </c>
      <c r="BF469" s="206">
        <f t="shared" si="75"/>
        <v>0</v>
      </c>
      <c r="BG469" s="206">
        <f t="shared" si="76"/>
        <v>0</v>
      </c>
      <c r="BH469" s="206">
        <f t="shared" si="77"/>
        <v>0</v>
      </c>
      <c r="BI469" s="206">
        <f t="shared" si="78"/>
        <v>0</v>
      </c>
      <c r="BJ469" s="24" t="s">
        <v>94</v>
      </c>
      <c r="BK469" s="206">
        <f t="shared" si="79"/>
        <v>0</v>
      </c>
      <c r="BL469" s="24" t="s">
        <v>330</v>
      </c>
      <c r="BM469" s="24" t="s">
        <v>2751</v>
      </c>
    </row>
    <row r="470" spans="2:65" s="1" customFormat="1" ht="22.5" customHeight="1">
      <c r="B470" s="41"/>
      <c r="C470" s="234" t="s">
        <v>1204</v>
      </c>
      <c r="D470" s="234" t="s">
        <v>304</v>
      </c>
      <c r="E470" s="235" t="s">
        <v>1205</v>
      </c>
      <c r="F470" s="236" t="s">
        <v>1206</v>
      </c>
      <c r="G470" s="237" t="s">
        <v>301</v>
      </c>
      <c r="H470" s="238">
        <v>4</v>
      </c>
      <c r="I470" s="239"/>
      <c r="J470" s="240">
        <f t="shared" si="70"/>
        <v>0</v>
      </c>
      <c r="K470" s="236" t="s">
        <v>21</v>
      </c>
      <c r="L470" s="241"/>
      <c r="M470" s="242" t="s">
        <v>21</v>
      </c>
      <c r="N470" s="243" t="s">
        <v>43</v>
      </c>
      <c r="O470" s="42"/>
      <c r="P470" s="204">
        <f t="shared" si="71"/>
        <v>0</v>
      </c>
      <c r="Q470" s="204">
        <v>5.0000000000000002E-5</v>
      </c>
      <c r="R470" s="204">
        <f t="shared" si="72"/>
        <v>2.0000000000000001E-4</v>
      </c>
      <c r="S470" s="204">
        <v>0</v>
      </c>
      <c r="T470" s="205">
        <f t="shared" si="73"/>
        <v>0</v>
      </c>
      <c r="AR470" s="24" t="s">
        <v>408</v>
      </c>
      <c r="AT470" s="24" t="s">
        <v>304</v>
      </c>
      <c r="AU470" s="24" t="s">
        <v>94</v>
      </c>
      <c r="AY470" s="24" t="s">
        <v>250</v>
      </c>
      <c r="BE470" s="206">
        <f t="shared" si="74"/>
        <v>0</v>
      </c>
      <c r="BF470" s="206">
        <f t="shared" si="75"/>
        <v>0</v>
      </c>
      <c r="BG470" s="206">
        <f t="shared" si="76"/>
        <v>0</v>
      </c>
      <c r="BH470" s="206">
        <f t="shared" si="77"/>
        <v>0</v>
      </c>
      <c r="BI470" s="206">
        <f t="shared" si="78"/>
        <v>0</v>
      </c>
      <c r="BJ470" s="24" t="s">
        <v>94</v>
      </c>
      <c r="BK470" s="206">
        <f t="shared" si="79"/>
        <v>0</v>
      </c>
      <c r="BL470" s="24" t="s">
        <v>330</v>
      </c>
      <c r="BM470" s="24" t="s">
        <v>2752</v>
      </c>
    </row>
    <row r="471" spans="2:65" s="1" customFormat="1" ht="22.5" customHeight="1">
      <c r="B471" s="41"/>
      <c r="C471" s="195" t="s">
        <v>1208</v>
      </c>
      <c r="D471" s="195" t="s">
        <v>253</v>
      </c>
      <c r="E471" s="196" t="s">
        <v>1209</v>
      </c>
      <c r="F471" s="197" t="s">
        <v>1210</v>
      </c>
      <c r="G471" s="198" t="s">
        <v>301</v>
      </c>
      <c r="H471" s="199">
        <v>3</v>
      </c>
      <c r="I471" s="200"/>
      <c r="J471" s="201">
        <f t="shared" si="70"/>
        <v>0</v>
      </c>
      <c r="K471" s="197" t="s">
        <v>21</v>
      </c>
      <c r="L471" s="61"/>
      <c r="M471" s="202" t="s">
        <v>21</v>
      </c>
      <c r="N471" s="203" t="s">
        <v>43</v>
      </c>
      <c r="O471" s="42"/>
      <c r="P471" s="204">
        <f t="shared" si="71"/>
        <v>0</v>
      </c>
      <c r="Q471" s="204">
        <v>0</v>
      </c>
      <c r="R471" s="204">
        <f t="shared" si="72"/>
        <v>0</v>
      </c>
      <c r="S471" s="204">
        <v>0</v>
      </c>
      <c r="T471" s="205">
        <f t="shared" si="73"/>
        <v>0</v>
      </c>
      <c r="AR471" s="24" t="s">
        <v>330</v>
      </c>
      <c r="AT471" s="24" t="s">
        <v>253</v>
      </c>
      <c r="AU471" s="24" t="s">
        <v>94</v>
      </c>
      <c r="AY471" s="24" t="s">
        <v>250</v>
      </c>
      <c r="BE471" s="206">
        <f t="shared" si="74"/>
        <v>0</v>
      </c>
      <c r="BF471" s="206">
        <f t="shared" si="75"/>
        <v>0</v>
      </c>
      <c r="BG471" s="206">
        <f t="shared" si="76"/>
        <v>0</v>
      </c>
      <c r="BH471" s="206">
        <f t="shared" si="77"/>
        <v>0</v>
      </c>
      <c r="BI471" s="206">
        <f t="shared" si="78"/>
        <v>0</v>
      </c>
      <c r="BJ471" s="24" t="s">
        <v>94</v>
      </c>
      <c r="BK471" s="206">
        <f t="shared" si="79"/>
        <v>0</v>
      </c>
      <c r="BL471" s="24" t="s">
        <v>330</v>
      </c>
      <c r="BM471" s="24" t="s">
        <v>2753</v>
      </c>
    </row>
    <row r="472" spans="2:65" s="1" customFormat="1" ht="22.5" customHeight="1">
      <c r="B472" s="41"/>
      <c r="C472" s="234" t="s">
        <v>1212</v>
      </c>
      <c r="D472" s="234" t="s">
        <v>304</v>
      </c>
      <c r="E472" s="235" t="s">
        <v>1213</v>
      </c>
      <c r="F472" s="236" t="s">
        <v>1214</v>
      </c>
      <c r="G472" s="237" t="s">
        <v>301</v>
      </c>
      <c r="H472" s="238">
        <v>3</v>
      </c>
      <c r="I472" s="239"/>
      <c r="J472" s="240">
        <f t="shared" si="70"/>
        <v>0</v>
      </c>
      <c r="K472" s="236" t="s">
        <v>21</v>
      </c>
      <c r="L472" s="241"/>
      <c r="M472" s="242" t="s">
        <v>21</v>
      </c>
      <c r="N472" s="243" t="s">
        <v>43</v>
      </c>
      <c r="O472" s="42"/>
      <c r="P472" s="204">
        <f t="shared" si="71"/>
        <v>0</v>
      </c>
      <c r="Q472" s="204">
        <v>5.0000000000000002E-5</v>
      </c>
      <c r="R472" s="204">
        <f t="shared" si="72"/>
        <v>1.5000000000000001E-4</v>
      </c>
      <c r="S472" s="204">
        <v>0</v>
      </c>
      <c r="T472" s="205">
        <f t="shared" si="73"/>
        <v>0</v>
      </c>
      <c r="AR472" s="24" t="s">
        <v>408</v>
      </c>
      <c r="AT472" s="24" t="s">
        <v>304</v>
      </c>
      <c r="AU472" s="24" t="s">
        <v>94</v>
      </c>
      <c r="AY472" s="24" t="s">
        <v>250</v>
      </c>
      <c r="BE472" s="206">
        <f t="shared" si="74"/>
        <v>0</v>
      </c>
      <c r="BF472" s="206">
        <f t="shared" si="75"/>
        <v>0</v>
      </c>
      <c r="BG472" s="206">
        <f t="shared" si="76"/>
        <v>0</v>
      </c>
      <c r="BH472" s="206">
        <f t="shared" si="77"/>
        <v>0</v>
      </c>
      <c r="BI472" s="206">
        <f t="shared" si="78"/>
        <v>0</v>
      </c>
      <c r="BJ472" s="24" t="s">
        <v>94</v>
      </c>
      <c r="BK472" s="206">
        <f t="shared" si="79"/>
        <v>0</v>
      </c>
      <c r="BL472" s="24" t="s">
        <v>330</v>
      </c>
      <c r="BM472" s="24" t="s">
        <v>2754</v>
      </c>
    </row>
    <row r="473" spans="2:65" s="1" customFormat="1" ht="22.5" customHeight="1">
      <c r="B473" s="41"/>
      <c r="C473" s="195" t="s">
        <v>1216</v>
      </c>
      <c r="D473" s="195" t="s">
        <v>253</v>
      </c>
      <c r="E473" s="196" t="s">
        <v>2755</v>
      </c>
      <c r="F473" s="197" t="s">
        <v>2756</v>
      </c>
      <c r="G473" s="198" t="s">
        <v>301</v>
      </c>
      <c r="H473" s="199">
        <v>1</v>
      </c>
      <c r="I473" s="200"/>
      <c r="J473" s="201">
        <f t="shared" si="70"/>
        <v>0</v>
      </c>
      <c r="K473" s="197" t="s">
        <v>21</v>
      </c>
      <c r="L473" s="61"/>
      <c r="M473" s="202" t="s">
        <v>21</v>
      </c>
      <c r="N473" s="203" t="s">
        <v>43</v>
      </c>
      <c r="O473" s="42"/>
      <c r="P473" s="204">
        <f t="shared" si="71"/>
        <v>0</v>
      </c>
      <c r="Q473" s="204">
        <v>0</v>
      </c>
      <c r="R473" s="204">
        <f t="shared" si="72"/>
        <v>0</v>
      </c>
      <c r="S473" s="204">
        <v>0</v>
      </c>
      <c r="T473" s="205">
        <f t="shared" si="73"/>
        <v>0</v>
      </c>
      <c r="AR473" s="24" t="s">
        <v>330</v>
      </c>
      <c r="AT473" s="24" t="s">
        <v>253</v>
      </c>
      <c r="AU473" s="24" t="s">
        <v>94</v>
      </c>
      <c r="AY473" s="24" t="s">
        <v>250</v>
      </c>
      <c r="BE473" s="206">
        <f t="shared" si="74"/>
        <v>0</v>
      </c>
      <c r="BF473" s="206">
        <f t="shared" si="75"/>
        <v>0</v>
      </c>
      <c r="BG473" s="206">
        <f t="shared" si="76"/>
        <v>0</v>
      </c>
      <c r="BH473" s="206">
        <f t="shared" si="77"/>
        <v>0</v>
      </c>
      <c r="BI473" s="206">
        <f t="shared" si="78"/>
        <v>0</v>
      </c>
      <c r="BJ473" s="24" t="s">
        <v>94</v>
      </c>
      <c r="BK473" s="206">
        <f t="shared" si="79"/>
        <v>0</v>
      </c>
      <c r="BL473" s="24" t="s">
        <v>330</v>
      </c>
      <c r="BM473" s="24" t="s">
        <v>2757</v>
      </c>
    </row>
    <row r="474" spans="2:65" s="1" customFormat="1" ht="22.5" customHeight="1">
      <c r="B474" s="41"/>
      <c r="C474" s="234" t="s">
        <v>1220</v>
      </c>
      <c r="D474" s="234" t="s">
        <v>304</v>
      </c>
      <c r="E474" s="235" t="s">
        <v>2758</v>
      </c>
      <c r="F474" s="236" t="s">
        <v>2759</v>
      </c>
      <c r="G474" s="237" t="s">
        <v>301</v>
      </c>
      <c r="H474" s="238">
        <v>1</v>
      </c>
      <c r="I474" s="239"/>
      <c r="J474" s="240">
        <f t="shared" si="70"/>
        <v>0</v>
      </c>
      <c r="K474" s="236" t="s">
        <v>21</v>
      </c>
      <c r="L474" s="241"/>
      <c r="M474" s="242" t="s">
        <v>21</v>
      </c>
      <c r="N474" s="243" t="s">
        <v>43</v>
      </c>
      <c r="O474" s="42"/>
      <c r="P474" s="204">
        <f t="shared" si="71"/>
        <v>0</v>
      </c>
      <c r="Q474" s="204">
        <v>5.0000000000000002E-5</v>
      </c>
      <c r="R474" s="204">
        <f t="shared" si="72"/>
        <v>5.0000000000000002E-5</v>
      </c>
      <c r="S474" s="204">
        <v>0</v>
      </c>
      <c r="T474" s="205">
        <f t="shared" si="73"/>
        <v>0</v>
      </c>
      <c r="AR474" s="24" t="s">
        <v>408</v>
      </c>
      <c r="AT474" s="24" t="s">
        <v>304</v>
      </c>
      <c r="AU474" s="24" t="s">
        <v>94</v>
      </c>
      <c r="AY474" s="24" t="s">
        <v>250</v>
      </c>
      <c r="BE474" s="206">
        <f t="shared" si="74"/>
        <v>0</v>
      </c>
      <c r="BF474" s="206">
        <f t="shared" si="75"/>
        <v>0</v>
      </c>
      <c r="BG474" s="206">
        <f t="shared" si="76"/>
        <v>0</v>
      </c>
      <c r="BH474" s="206">
        <f t="shared" si="77"/>
        <v>0</v>
      </c>
      <c r="BI474" s="206">
        <f t="shared" si="78"/>
        <v>0</v>
      </c>
      <c r="BJ474" s="24" t="s">
        <v>94</v>
      </c>
      <c r="BK474" s="206">
        <f t="shared" si="79"/>
        <v>0</v>
      </c>
      <c r="BL474" s="24" t="s">
        <v>330</v>
      </c>
      <c r="BM474" s="24" t="s">
        <v>2760</v>
      </c>
    </row>
    <row r="475" spans="2:65" s="1" customFormat="1" ht="22.5" customHeight="1">
      <c r="B475" s="41"/>
      <c r="C475" s="195" t="s">
        <v>1224</v>
      </c>
      <c r="D475" s="195" t="s">
        <v>253</v>
      </c>
      <c r="E475" s="196" t="s">
        <v>1217</v>
      </c>
      <c r="F475" s="197" t="s">
        <v>1218</v>
      </c>
      <c r="G475" s="198" t="s">
        <v>301</v>
      </c>
      <c r="H475" s="199">
        <v>10</v>
      </c>
      <c r="I475" s="200"/>
      <c r="J475" s="201">
        <f t="shared" si="70"/>
        <v>0</v>
      </c>
      <c r="K475" s="197" t="s">
        <v>21</v>
      </c>
      <c r="L475" s="61"/>
      <c r="M475" s="202" t="s">
        <v>21</v>
      </c>
      <c r="N475" s="203" t="s">
        <v>43</v>
      </c>
      <c r="O475" s="42"/>
      <c r="P475" s="204">
        <f t="shared" si="71"/>
        <v>0</v>
      </c>
      <c r="Q475" s="204">
        <v>0</v>
      </c>
      <c r="R475" s="204">
        <f t="shared" si="72"/>
        <v>0</v>
      </c>
      <c r="S475" s="204">
        <v>0</v>
      </c>
      <c r="T475" s="205">
        <f t="shared" si="73"/>
        <v>0</v>
      </c>
      <c r="AR475" s="24" t="s">
        <v>330</v>
      </c>
      <c r="AT475" s="24" t="s">
        <v>253</v>
      </c>
      <c r="AU475" s="24" t="s">
        <v>94</v>
      </c>
      <c r="AY475" s="24" t="s">
        <v>250</v>
      </c>
      <c r="BE475" s="206">
        <f t="shared" si="74"/>
        <v>0</v>
      </c>
      <c r="BF475" s="206">
        <f t="shared" si="75"/>
        <v>0</v>
      </c>
      <c r="BG475" s="206">
        <f t="shared" si="76"/>
        <v>0</v>
      </c>
      <c r="BH475" s="206">
        <f t="shared" si="77"/>
        <v>0</v>
      </c>
      <c r="BI475" s="206">
        <f t="shared" si="78"/>
        <v>0</v>
      </c>
      <c r="BJ475" s="24" t="s">
        <v>94</v>
      </c>
      <c r="BK475" s="206">
        <f t="shared" si="79"/>
        <v>0</v>
      </c>
      <c r="BL475" s="24" t="s">
        <v>330</v>
      </c>
      <c r="BM475" s="24" t="s">
        <v>2761</v>
      </c>
    </row>
    <row r="476" spans="2:65" s="1" customFormat="1" ht="22.5" customHeight="1">
      <c r="B476" s="41"/>
      <c r="C476" s="234" t="s">
        <v>1228</v>
      </c>
      <c r="D476" s="234" t="s">
        <v>304</v>
      </c>
      <c r="E476" s="235" t="s">
        <v>1221</v>
      </c>
      <c r="F476" s="236" t="s">
        <v>1222</v>
      </c>
      <c r="G476" s="237" t="s">
        <v>301</v>
      </c>
      <c r="H476" s="238">
        <v>10</v>
      </c>
      <c r="I476" s="239"/>
      <c r="J476" s="240">
        <f t="shared" si="70"/>
        <v>0</v>
      </c>
      <c r="K476" s="236" t="s">
        <v>21</v>
      </c>
      <c r="L476" s="241"/>
      <c r="M476" s="242" t="s">
        <v>21</v>
      </c>
      <c r="N476" s="243" t="s">
        <v>43</v>
      </c>
      <c r="O476" s="42"/>
      <c r="P476" s="204">
        <f t="shared" si="71"/>
        <v>0</v>
      </c>
      <c r="Q476" s="204">
        <v>6.0000000000000002E-5</v>
      </c>
      <c r="R476" s="204">
        <f t="shared" si="72"/>
        <v>6.0000000000000006E-4</v>
      </c>
      <c r="S476" s="204">
        <v>0</v>
      </c>
      <c r="T476" s="205">
        <f t="shared" si="73"/>
        <v>0</v>
      </c>
      <c r="AR476" s="24" t="s">
        <v>408</v>
      </c>
      <c r="AT476" s="24" t="s">
        <v>304</v>
      </c>
      <c r="AU476" s="24" t="s">
        <v>94</v>
      </c>
      <c r="AY476" s="24" t="s">
        <v>250</v>
      </c>
      <c r="BE476" s="206">
        <f t="shared" si="74"/>
        <v>0</v>
      </c>
      <c r="BF476" s="206">
        <f t="shared" si="75"/>
        <v>0</v>
      </c>
      <c r="BG476" s="206">
        <f t="shared" si="76"/>
        <v>0</v>
      </c>
      <c r="BH476" s="206">
        <f t="shared" si="77"/>
        <v>0</v>
      </c>
      <c r="BI476" s="206">
        <f t="shared" si="78"/>
        <v>0</v>
      </c>
      <c r="BJ476" s="24" t="s">
        <v>94</v>
      </c>
      <c r="BK476" s="206">
        <f t="shared" si="79"/>
        <v>0</v>
      </c>
      <c r="BL476" s="24" t="s">
        <v>330</v>
      </c>
      <c r="BM476" s="24" t="s">
        <v>2762</v>
      </c>
    </row>
    <row r="477" spans="2:65" s="1" customFormat="1" ht="22.5" customHeight="1">
      <c r="B477" s="41"/>
      <c r="C477" s="195" t="s">
        <v>1232</v>
      </c>
      <c r="D477" s="195" t="s">
        <v>253</v>
      </c>
      <c r="E477" s="196" t="s">
        <v>1225</v>
      </c>
      <c r="F477" s="197" t="s">
        <v>1226</v>
      </c>
      <c r="G477" s="198" t="s">
        <v>301</v>
      </c>
      <c r="H477" s="199">
        <v>20</v>
      </c>
      <c r="I477" s="200"/>
      <c r="J477" s="201">
        <f t="shared" si="70"/>
        <v>0</v>
      </c>
      <c r="K477" s="197" t="s">
        <v>21</v>
      </c>
      <c r="L477" s="61"/>
      <c r="M477" s="202" t="s">
        <v>21</v>
      </c>
      <c r="N477" s="203" t="s">
        <v>43</v>
      </c>
      <c r="O477" s="42"/>
      <c r="P477" s="204">
        <f t="shared" si="71"/>
        <v>0</v>
      </c>
      <c r="Q477" s="204">
        <v>0</v>
      </c>
      <c r="R477" s="204">
        <f t="shared" si="72"/>
        <v>0</v>
      </c>
      <c r="S477" s="204">
        <v>0</v>
      </c>
      <c r="T477" s="205">
        <f t="shared" si="73"/>
        <v>0</v>
      </c>
      <c r="AR477" s="24" t="s">
        <v>330</v>
      </c>
      <c r="AT477" s="24" t="s">
        <v>253</v>
      </c>
      <c r="AU477" s="24" t="s">
        <v>94</v>
      </c>
      <c r="AY477" s="24" t="s">
        <v>250</v>
      </c>
      <c r="BE477" s="206">
        <f t="shared" si="74"/>
        <v>0</v>
      </c>
      <c r="BF477" s="206">
        <f t="shared" si="75"/>
        <v>0</v>
      </c>
      <c r="BG477" s="206">
        <f t="shared" si="76"/>
        <v>0</v>
      </c>
      <c r="BH477" s="206">
        <f t="shared" si="77"/>
        <v>0</v>
      </c>
      <c r="BI477" s="206">
        <f t="shared" si="78"/>
        <v>0</v>
      </c>
      <c r="BJ477" s="24" t="s">
        <v>94</v>
      </c>
      <c r="BK477" s="206">
        <f t="shared" si="79"/>
        <v>0</v>
      </c>
      <c r="BL477" s="24" t="s">
        <v>330</v>
      </c>
      <c r="BM477" s="24" t="s">
        <v>2763</v>
      </c>
    </row>
    <row r="478" spans="2:65" s="1" customFormat="1" ht="22.5" customHeight="1">
      <c r="B478" s="41"/>
      <c r="C478" s="234" t="s">
        <v>1236</v>
      </c>
      <c r="D478" s="234" t="s">
        <v>304</v>
      </c>
      <c r="E478" s="235" t="s">
        <v>1229</v>
      </c>
      <c r="F478" s="236" t="s">
        <v>1230</v>
      </c>
      <c r="G478" s="237" t="s">
        <v>301</v>
      </c>
      <c r="H478" s="238">
        <v>20</v>
      </c>
      <c r="I478" s="239"/>
      <c r="J478" s="240">
        <f t="shared" ref="J478:J501" si="80">ROUND(I478*H478,2)</f>
        <v>0</v>
      </c>
      <c r="K478" s="236" t="s">
        <v>21</v>
      </c>
      <c r="L478" s="241"/>
      <c r="M478" s="242" t="s">
        <v>21</v>
      </c>
      <c r="N478" s="243" t="s">
        <v>43</v>
      </c>
      <c r="O478" s="42"/>
      <c r="P478" s="204">
        <f t="shared" ref="P478:P501" si="81">O478*H478</f>
        <v>0</v>
      </c>
      <c r="Q478" s="204">
        <v>6.0000000000000002E-5</v>
      </c>
      <c r="R478" s="204">
        <f t="shared" ref="R478:R501" si="82">Q478*H478</f>
        <v>1.2000000000000001E-3</v>
      </c>
      <c r="S478" s="204">
        <v>0</v>
      </c>
      <c r="T478" s="205">
        <f t="shared" ref="T478:T501" si="83">S478*H478</f>
        <v>0</v>
      </c>
      <c r="AR478" s="24" t="s">
        <v>408</v>
      </c>
      <c r="AT478" s="24" t="s">
        <v>304</v>
      </c>
      <c r="AU478" s="24" t="s">
        <v>94</v>
      </c>
      <c r="AY478" s="24" t="s">
        <v>250</v>
      </c>
      <c r="BE478" s="206">
        <f t="shared" ref="BE478:BE501" si="84">IF(N478="základní",J478,0)</f>
        <v>0</v>
      </c>
      <c r="BF478" s="206">
        <f t="shared" ref="BF478:BF501" si="85">IF(N478="snížená",J478,0)</f>
        <v>0</v>
      </c>
      <c r="BG478" s="206">
        <f t="shared" ref="BG478:BG501" si="86">IF(N478="zákl. přenesená",J478,0)</f>
        <v>0</v>
      </c>
      <c r="BH478" s="206">
        <f t="shared" ref="BH478:BH501" si="87">IF(N478="sníž. přenesená",J478,0)</f>
        <v>0</v>
      </c>
      <c r="BI478" s="206">
        <f t="shared" ref="BI478:BI501" si="88">IF(N478="nulová",J478,0)</f>
        <v>0</v>
      </c>
      <c r="BJ478" s="24" t="s">
        <v>94</v>
      </c>
      <c r="BK478" s="206">
        <f t="shared" ref="BK478:BK501" si="89">ROUND(I478*H478,2)</f>
        <v>0</v>
      </c>
      <c r="BL478" s="24" t="s">
        <v>330</v>
      </c>
      <c r="BM478" s="24" t="s">
        <v>2764</v>
      </c>
    </row>
    <row r="479" spans="2:65" s="1" customFormat="1" ht="22.5" customHeight="1">
      <c r="B479" s="41"/>
      <c r="C479" s="195" t="s">
        <v>1240</v>
      </c>
      <c r="D479" s="195" t="s">
        <v>253</v>
      </c>
      <c r="E479" s="196" t="s">
        <v>1233</v>
      </c>
      <c r="F479" s="197" t="s">
        <v>1234</v>
      </c>
      <c r="G479" s="198" t="s">
        <v>301</v>
      </c>
      <c r="H479" s="199">
        <v>14</v>
      </c>
      <c r="I479" s="200"/>
      <c r="J479" s="201">
        <f t="shared" si="80"/>
        <v>0</v>
      </c>
      <c r="K479" s="197" t="s">
        <v>21</v>
      </c>
      <c r="L479" s="61"/>
      <c r="M479" s="202" t="s">
        <v>21</v>
      </c>
      <c r="N479" s="203" t="s">
        <v>43</v>
      </c>
      <c r="O479" s="42"/>
      <c r="P479" s="204">
        <f t="shared" si="81"/>
        <v>0</v>
      </c>
      <c r="Q479" s="204">
        <v>0</v>
      </c>
      <c r="R479" s="204">
        <f t="shared" si="82"/>
        <v>0</v>
      </c>
      <c r="S479" s="204">
        <v>0</v>
      </c>
      <c r="T479" s="205">
        <f t="shared" si="83"/>
        <v>0</v>
      </c>
      <c r="AR479" s="24" t="s">
        <v>330</v>
      </c>
      <c r="AT479" s="24" t="s">
        <v>253</v>
      </c>
      <c r="AU479" s="24" t="s">
        <v>94</v>
      </c>
      <c r="AY479" s="24" t="s">
        <v>250</v>
      </c>
      <c r="BE479" s="206">
        <f t="shared" si="84"/>
        <v>0</v>
      </c>
      <c r="BF479" s="206">
        <f t="shared" si="85"/>
        <v>0</v>
      </c>
      <c r="BG479" s="206">
        <f t="shared" si="86"/>
        <v>0</v>
      </c>
      <c r="BH479" s="206">
        <f t="shared" si="87"/>
        <v>0</v>
      </c>
      <c r="BI479" s="206">
        <f t="shared" si="88"/>
        <v>0</v>
      </c>
      <c r="BJ479" s="24" t="s">
        <v>94</v>
      </c>
      <c r="BK479" s="206">
        <f t="shared" si="89"/>
        <v>0</v>
      </c>
      <c r="BL479" s="24" t="s">
        <v>330</v>
      </c>
      <c r="BM479" s="24" t="s">
        <v>2765</v>
      </c>
    </row>
    <row r="480" spans="2:65" s="1" customFormat="1" ht="22.5" customHeight="1">
      <c r="B480" s="41"/>
      <c r="C480" s="234" t="s">
        <v>1244</v>
      </c>
      <c r="D480" s="234" t="s">
        <v>304</v>
      </c>
      <c r="E480" s="235" t="s">
        <v>1237</v>
      </c>
      <c r="F480" s="236" t="s">
        <v>1238</v>
      </c>
      <c r="G480" s="237" t="s">
        <v>301</v>
      </c>
      <c r="H480" s="238">
        <v>1</v>
      </c>
      <c r="I480" s="239"/>
      <c r="J480" s="240">
        <f t="shared" si="80"/>
        <v>0</v>
      </c>
      <c r="K480" s="236" t="s">
        <v>21</v>
      </c>
      <c r="L480" s="241"/>
      <c r="M480" s="242" t="s">
        <v>21</v>
      </c>
      <c r="N480" s="243" t="s">
        <v>43</v>
      </c>
      <c r="O480" s="42"/>
      <c r="P480" s="204">
        <f t="shared" si="81"/>
        <v>0</v>
      </c>
      <c r="Q480" s="204">
        <v>4.0000000000000002E-4</v>
      </c>
      <c r="R480" s="204">
        <f t="shared" si="82"/>
        <v>4.0000000000000002E-4</v>
      </c>
      <c r="S480" s="204">
        <v>0</v>
      </c>
      <c r="T480" s="205">
        <f t="shared" si="83"/>
        <v>0</v>
      </c>
      <c r="AR480" s="24" t="s">
        <v>408</v>
      </c>
      <c r="AT480" s="24" t="s">
        <v>304</v>
      </c>
      <c r="AU480" s="24" t="s">
        <v>94</v>
      </c>
      <c r="AY480" s="24" t="s">
        <v>250</v>
      </c>
      <c r="BE480" s="206">
        <f t="shared" si="84"/>
        <v>0</v>
      </c>
      <c r="BF480" s="206">
        <f t="shared" si="85"/>
        <v>0</v>
      </c>
      <c r="BG480" s="206">
        <f t="shared" si="86"/>
        <v>0</v>
      </c>
      <c r="BH480" s="206">
        <f t="shared" si="87"/>
        <v>0</v>
      </c>
      <c r="BI480" s="206">
        <f t="shared" si="88"/>
        <v>0</v>
      </c>
      <c r="BJ480" s="24" t="s">
        <v>94</v>
      </c>
      <c r="BK480" s="206">
        <f t="shared" si="89"/>
        <v>0</v>
      </c>
      <c r="BL480" s="24" t="s">
        <v>330</v>
      </c>
      <c r="BM480" s="24" t="s">
        <v>2766</v>
      </c>
    </row>
    <row r="481" spans="2:65" s="1" customFormat="1" ht="22.5" customHeight="1">
      <c r="B481" s="41"/>
      <c r="C481" s="234" t="s">
        <v>1248</v>
      </c>
      <c r="D481" s="234" t="s">
        <v>304</v>
      </c>
      <c r="E481" s="235" t="s">
        <v>1241</v>
      </c>
      <c r="F481" s="236" t="s">
        <v>1242</v>
      </c>
      <c r="G481" s="237" t="s">
        <v>301</v>
      </c>
      <c r="H481" s="238">
        <v>5</v>
      </c>
      <c r="I481" s="239"/>
      <c r="J481" s="240">
        <f t="shared" si="80"/>
        <v>0</v>
      </c>
      <c r="K481" s="236" t="s">
        <v>21</v>
      </c>
      <c r="L481" s="241"/>
      <c r="M481" s="242" t="s">
        <v>21</v>
      </c>
      <c r="N481" s="243" t="s">
        <v>43</v>
      </c>
      <c r="O481" s="42"/>
      <c r="P481" s="204">
        <f t="shared" si="81"/>
        <v>0</v>
      </c>
      <c r="Q481" s="204">
        <v>4.0000000000000002E-4</v>
      </c>
      <c r="R481" s="204">
        <f t="shared" si="82"/>
        <v>2E-3</v>
      </c>
      <c r="S481" s="204">
        <v>0</v>
      </c>
      <c r="T481" s="205">
        <f t="shared" si="83"/>
        <v>0</v>
      </c>
      <c r="AR481" s="24" t="s">
        <v>408</v>
      </c>
      <c r="AT481" s="24" t="s">
        <v>304</v>
      </c>
      <c r="AU481" s="24" t="s">
        <v>94</v>
      </c>
      <c r="AY481" s="24" t="s">
        <v>250</v>
      </c>
      <c r="BE481" s="206">
        <f t="shared" si="84"/>
        <v>0</v>
      </c>
      <c r="BF481" s="206">
        <f t="shared" si="85"/>
        <v>0</v>
      </c>
      <c r="BG481" s="206">
        <f t="shared" si="86"/>
        <v>0</v>
      </c>
      <c r="BH481" s="206">
        <f t="shared" si="87"/>
        <v>0</v>
      </c>
      <c r="BI481" s="206">
        <f t="shared" si="88"/>
        <v>0</v>
      </c>
      <c r="BJ481" s="24" t="s">
        <v>94</v>
      </c>
      <c r="BK481" s="206">
        <f t="shared" si="89"/>
        <v>0</v>
      </c>
      <c r="BL481" s="24" t="s">
        <v>330</v>
      </c>
      <c r="BM481" s="24" t="s">
        <v>2767</v>
      </c>
    </row>
    <row r="482" spans="2:65" s="1" customFormat="1" ht="22.5" customHeight="1">
      <c r="B482" s="41"/>
      <c r="C482" s="234" t="s">
        <v>1252</v>
      </c>
      <c r="D482" s="234" t="s">
        <v>304</v>
      </c>
      <c r="E482" s="235" t="s">
        <v>1245</v>
      </c>
      <c r="F482" s="236" t="s">
        <v>1246</v>
      </c>
      <c r="G482" s="237" t="s">
        <v>301</v>
      </c>
      <c r="H482" s="238">
        <v>8</v>
      </c>
      <c r="I482" s="239"/>
      <c r="J482" s="240">
        <f t="shared" si="80"/>
        <v>0</v>
      </c>
      <c r="K482" s="236" t="s">
        <v>21</v>
      </c>
      <c r="L482" s="241"/>
      <c r="M482" s="242" t="s">
        <v>21</v>
      </c>
      <c r="N482" s="243" t="s">
        <v>43</v>
      </c>
      <c r="O482" s="42"/>
      <c r="P482" s="204">
        <f t="shared" si="81"/>
        <v>0</v>
      </c>
      <c r="Q482" s="204">
        <v>4.0000000000000002E-4</v>
      </c>
      <c r="R482" s="204">
        <f t="shared" si="82"/>
        <v>3.2000000000000002E-3</v>
      </c>
      <c r="S482" s="204">
        <v>0</v>
      </c>
      <c r="T482" s="205">
        <f t="shared" si="83"/>
        <v>0</v>
      </c>
      <c r="AR482" s="24" t="s">
        <v>408</v>
      </c>
      <c r="AT482" s="24" t="s">
        <v>304</v>
      </c>
      <c r="AU482" s="24" t="s">
        <v>94</v>
      </c>
      <c r="AY482" s="24" t="s">
        <v>250</v>
      </c>
      <c r="BE482" s="206">
        <f t="shared" si="84"/>
        <v>0</v>
      </c>
      <c r="BF482" s="206">
        <f t="shared" si="85"/>
        <v>0</v>
      </c>
      <c r="BG482" s="206">
        <f t="shared" si="86"/>
        <v>0</v>
      </c>
      <c r="BH482" s="206">
        <f t="shared" si="87"/>
        <v>0</v>
      </c>
      <c r="BI482" s="206">
        <f t="shared" si="88"/>
        <v>0</v>
      </c>
      <c r="BJ482" s="24" t="s">
        <v>94</v>
      </c>
      <c r="BK482" s="206">
        <f t="shared" si="89"/>
        <v>0</v>
      </c>
      <c r="BL482" s="24" t="s">
        <v>330</v>
      </c>
      <c r="BM482" s="24" t="s">
        <v>2768</v>
      </c>
    </row>
    <row r="483" spans="2:65" s="1" customFormat="1" ht="22.5" customHeight="1">
      <c r="B483" s="41"/>
      <c r="C483" s="195" t="s">
        <v>1256</v>
      </c>
      <c r="D483" s="195" t="s">
        <v>253</v>
      </c>
      <c r="E483" s="196" t="s">
        <v>1249</v>
      </c>
      <c r="F483" s="197" t="s">
        <v>1250</v>
      </c>
      <c r="G483" s="198" t="s">
        <v>301</v>
      </c>
      <c r="H483" s="199">
        <v>1</v>
      </c>
      <c r="I483" s="200"/>
      <c r="J483" s="201">
        <f t="shared" si="80"/>
        <v>0</v>
      </c>
      <c r="K483" s="197" t="s">
        <v>21</v>
      </c>
      <c r="L483" s="61"/>
      <c r="M483" s="202" t="s">
        <v>21</v>
      </c>
      <c r="N483" s="203" t="s">
        <v>43</v>
      </c>
      <c r="O483" s="42"/>
      <c r="P483" s="204">
        <f t="shared" si="81"/>
        <v>0</v>
      </c>
      <c r="Q483" s="204">
        <v>0</v>
      </c>
      <c r="R483" s="204">
        <f t="shared" si="82"/>
        <v>0</v>
      </c>
      <c r="S483" s="204">
        <v>0</v>
      </c>
      <c r="T483" s="205">
        <f t="shared" si="83"/>
        <v>0</v>
      </c>
      <c r="AR483" s="24" t="s">
        <v>330</v>
      </c>
      <c r="AT483" s="24" t="s">
        <v>253</v>
      </c>
      <c r="AU483" s="24" t="s">
        <v>94</v>
      </c>
      <c r="AY483" s="24" t="s">
        <v>250</v>
      </c>
      <c r="BE483" s="206">
        <f t="shared" si="84"/>
        <v>0</v>
      </c>
      <c r="BF483" s="206">
        <f t="shared" si="85"/>
        <v>0</v>
      </c>
      <c r="BG483" s="206">
        <f t="shared" si="86"/>
        <v>0</v>
      </c>
      <c r="BH483" s="206">
        <f t="shared" si="87"/>
        <v>0</v>
      </c>
      <c r="BI483" s="206">
        <f t="shared" si="88"/>
        <v>0</v>
      </c>
      <c r="BJ483" s="24" t="s">
        <v>94</v>
      </c>
      <c r="BK483" s="206">
        <f t="shared" si="89"/>
        <v>0</v>
      </c>
      <c r="BL483" s="24" t="s">
        <v>330</v>
      </c>
      <c r="BM483" s="24" t="s">
        <v>2769</v>
      </c>
    </row>
    <row r="484" spans="2:65" s="1" customFormat="1" ht="22.5" customHeight="1">
      <c r="B484" s="41"/>
      <c r="C484" s="234" t="s">
        <v>1260</v>
      </c>
      <c r="D484" s="234" t="s">
        <v>304</v>
      </c>
      <c r="E484" s="235" t="s">
        <v>1253</v>
      </c>
      <c r="F484" s="236" t="s">
        <v>1254</v>
      </c>
      <c r="G484" s="237" t="s">
        <v>301</v>
      </c>
      <c r="H484" s="238">
        <v>1</v>
      </c>
      <c r="I484" s="239"/>
      <c r="J484" s="240">
        <f t="shared" si="80"/>
        <v>0</v>
      </c>
      <c r="K484" s="236" t="s">
        <v>21</v>
      </c>
      <c r="L484" s="241"/>
      <c r="M484" s="242" t="s">
        <v>21</v>
      </c>
      <c r="N484" s="243" t="s">
        <v>43</v>
      </c>
      <c r="O484" s="42"/>
      <c r="P484" s="204">
        <f t="shared" si="81"/>
        <v>0</v>
      </c>
      <c r="Q484" s="204">
        <v>4.0000000000000002E-4</v>
      </c>
      <c r="R484" s="204">
        <f t="shared" si="82"/>
        <v>4.0000000000000002E-4</v>
      </c>
      <c r="S484" s="204">
        <v>0</v>
      </c>
      <c r="T484" s="205">
        <f t="shared" si="83"/>
        <v>0</v>
      </c>
      <c r="AR484" s="24" t="s">
        <v>408</v>
      </c>
      <c r="AT484" s="24" t="s">
        <v>304</v>
      </c>
      <c r="AU484" s="24" t="s">
        <v>94</v>
      </c>
      <c r="AY484" s="24" t="s">
        <v>250</v>
      </c>
      <c r="BE484" s="206">
        <f t="shared" si="84"/>
        <v>0</v>
      </c>
      <c r="BF484" s="206">
        <f t="shared" si="85"/>
        <v>0</v>
      </c>
      <c r="BG484" s="206">
        <f t="shared" si="86"/>
        <v>0</v>
      </c>
      <c r="BH484" s="206">
        <f t="shared" si="87"/>
        <v>0</v>
      </c>
      <c r="BI484" s="206">
        <f t="shared" si="88"/>
        <v>0</v>
      </c>
      <c r="BJ484" s="24" t="s">
        <v>94</v>
      </c>
      <c r="BK484" s="206">
        <f t="shared" si="89"/>
        <v>0</v>
      </c>
      <c r="BL484" s="24" t="s">
        <v>330</v>
      </c>
      <c r="BM484" s="24" t="s">
        <v>2770</v>
      </c>
    </row>
    <row r="485" spans="2:65" s="1" customFormat="1" ht="22.5" customHeight="1">
      <c r="B485" s="41"/>
      <c r="C485" s="195" t="s">
        <v>1264</v>
      </c>
      <c r="D485" s="195" t="s">
        <v>253</v>
      </c>
      <c r="E485" s="196" t="s">
        <v>1257</v>
      </c>
      <c r="F485" s="197" t="s">
        <v>1258</v>
      </c>
      <c r="G485" s="198" t="s">
        <v>301</v>
      </c>
      <c r="H485" s="199">
        <v>1</v>
      </c>
      <c r="I485" s="200"/>
      <c r="J485" s="201">
        <f t="shared" si="80"/>
        <v>0</v>
      </c>
      <c r="K485" s="197" t="s">
        <v>21</v>
      </c>
      <c r="L485" s="61"/>
      <c r="M485" s="202" t="s">
        <v>21</v>
      </c>
      <c r="N485" s="203" t="s">
        <v>43</v>
      </c>
      <c r="O485" s="42"/>
      <c r="P485" s="204">
        <f t="shared" si="81"/>
        <v>0</v>
      </c>
      <c r="Q485" s="204">
        <v>0</v>
      </c>
      <c r="R485" s="204">
        <f t="shared" si="82"/>
        <v>0</v>
      </c>
      <c r="S485" s="204">
        <v>0</v>
      </c>
      <c r="T485" s="205">
        <f t="shared" si="83"/>
        <v>0</v>
      </c>
      <c r="AR485" s="24" t="s">
        <v>330</v>
      </c>
      <c r="AT485" s="24" t="s">
        <v>253</v>
      </c>
      <c r="AU485" s="24" t="s">
        <v>94</v>
      </c>
      <c r="AY485" s="24" t="s">
        <v>250</v>
      </c>
      <c r="BE485" s="206">
        <f t="shared" si="84"/>
        <v>0</v>
      </c>
      <c r="BF485" s="206">
        <f t="shared" si="85"/>
        <v>0</v>
      </c>
      <c r="BG485" s="206">
        <f t="shared" si="86"/>
        <v>0</v>
      </c>
      <c r="BH485" s="206">
        <f t="shared" si="87"/>
        <v>0</v>
      </c>
      <c r="BI485" s="206">
        <f t="shared" si="88"/>
        <v>0</v>
      </c>
      <c r="BJ485" s="24" t="s">
        <v>94</v>
      </c>
      <c r="BK485" s="206">
        <f t="shared" si="89"/>
        <v>0</v>
      </c>
      <c r="BL485" s="24" t="s">
        <v>330</v>
      </c>
      <c r="BM485" s="24" t="s">
        <v>2771</v>
      </c>
    </row>
    <row r="486" spans="2:65" s="1" customFormat="1" ht="22.5" customHeight="1">
      <c r="B486" s="41"/>
      <c r="C486" s="234" t="s">
        <v>1268</v>
      </c>
      <c r="D486" s="234" t="s">
        <v>304</v>
      </c>
      <c r="E486" s="235" t="s">
        <v>1261</v>
      </c>
      <c r="F486" s="236" t="s">
        <v>1262</v>
      </c>
      <c r="G486" s="237" t="s">
        <v>301</v>
      </c>
      <c r="H486" s="238">
        <v>1</v>
      </c>
      <c r="I486" s="239"/>
      <c r="J486" s="240">
        <f t="shared" si="80"/>
        <v>0</v>
      </c>
      <c r="K486" s="236" t="s">
        <v>21</v>
      </c>
      <c r="L486" s="241"/>
      <c r="M486" s="242" t="s">
        <v>21</v>
      </c>
      <c r="N486" s="243" t="s">
        <v>43</v>
      </c>
      <c r="O486" s="42"/>
      <c r="P486" s="204">
        <f t="shared" si="81"/>
        <v>0</v>
      </c>
      <c r="Q486" s="204">
        <v>4.6999999999999999E-4</v>
      </c>
      <c r="R486" s="204">
        <f t="shared" si="82"/>
        <v>4.6999999999999999E-4</v>
      </c>
      <c r="S486" s="204">
        <v>0</v>
      </c>
      <c r="T486" s="205">
        <f t="shared" si="83"/>
        <v>0</v>
      </c>
      <c r="AR486" s="24" t="s">
        <v>408</v>
      </c>
      <c r="AT486" s="24" t="s">
        <v>304</v>
      </c>
      <c r="AU486" s="24" t="s">
        <v>94</v>
      </c>
      <c r="AY486" s="24" t="s">
        <v>250</v>
      </c>
      <c r="BE486" s="206">
        <f t="shared" si="84"/>
        <v>0</v>
      </c>
      <c r="BF486" s="206">
        <f t="shared" si="85"/>
        <v>0</v>
      </c>
      <c r="BG486" s="206">
        <f t="shared" si="86"/>
        <v>0</v>
      </c>
      <c r="BH486" s="206">
        <f t="shared" si="87"/>
        <v>0</v>
      </c>
      <c r="BI486" s="206">
        <f t="shared" si="88"/>
        <v>0</v>
      </c>
      <c r="BJ486" s="24" t="s">
        <v>94</v>
      </c>
      <c r="BK486" s="206">
        <f t="shared" si="89"/>
        <v>0</v>
      </c>
      <c r="BL486" s="24" t="s">
        <v>330</v>
      </c>
      <c r="BM486" s="24" t="s">
        <v>2772</v>
      </c>
    </row>
    <row r="487" spans="2:65" s="1" customFormat="1" ht="22.5" customHeight="1">
      <c r="B487" s="41"/>
      <c r="C487" s="195" t="s">
        <v>1272</v>
      </c>
      <c r="D487" s="195" t="s">
        <v>253</v>
      </c>
      <c r="E487" s="196" t="s">
        <v>1265</v>
      </c>
      <c r="F487" s="197" t="s">
        <v>1266</v>
      </c>
      <c r="G487" s="198" t="s">
        <v>301</v>
      </c>
      <c r="H487" s="199">
        <v>1</v>
      </c>
      <c r="I487" s="200"/>
      <c r="J487" s="201">
        <f t="shared" si="80"/>
        <v>0</v>
      </c>
      <c r="K487" s="197" t="s">
        <v>21</v>
      </c>
      <c r="L487" s="61"/>
      <c r="M487" s="202" t="s">
        <v>21</v>
      </c>
      <c r="N487" s="203" t="s">
        <v>43</v>
      </c>
      <c r="O487" s="42"/>
      <c r="P487" s="204">
        <f t="shared" si="81"/>
        <v>0</v>
      </c>
      <c r="Q487" s="204">
        <v>0</v>
      </c>
      <c r="R487" s="204">
        <f t="shared" si="82"/>
        <v>0</v>
      </c>
      <c r="S487" s="204">
        <v>0</v>
      </c>
      <c r="T487" s="205">
        <f t="shared" si="83"/>
        <v>0</v>
      </c>
      <c r="AR487" s="24" t="s">
        <v>330</v>
      </c>
      <c r="AT487" s="24" t="s">
        <v>253</v>
      </c>
      <c r="AU487" s="24" t="s">
        <v>94</v>
      </c>
      <c r="AY487" s="24" t="s">
        <v>250</v>
      </c>
      <c r="BE487" s="206">
        <f t="shared" si="84"/>
        <v>0</v>
      </c>
      <c r="BF487" s="206">
        <f t="shared" si="85"/>
        <v>0</v>
      </c>
      <c r="BG487" s="206">
        <f t="shared" si="86"/>
        <v>0</v>
      </c>
      <c r="BH487" s="206">
        <f t="shared" si="87"/>
        <v>0</v>
      </c>
      <c r="BI487" s="206">
        <f t="shared" si="88"/>
        <v>0</v>
      </c>
      <c r="BJ487" s="24" t="s">
        <v>94</v>
      </c>
      <c r="BK487" s="206">
        <f t="shared" si="89"/>
        <v>0</v>
      </c>
      <c r="BL487" s="24" t="s">
        <v>330</v>
      </c>
      <c r="BM487" s="24" t="s">
        <v>2773</v>
      </c>
    </row>
    <row r="488" spans="2:65" s="1" customFormat="1" ht="22.5" customHeight="1">
      <c r="B488" s="41"/>
      <c r="C488" s="234" t="s">
        <v>1276</v>
      </c>
      <c r="D488" s="234" t="s">
        <v>304</v>
      </c>
      <c r="E488" s="235" t="s">
        <v>1269</v>
      </c>
      <c r="F488" s="236" t="s">
        <v>1270</v>
      </c>
      <c r="G488" s="237" t="s">
        <v>301</v>
      </c>
      <c r="H488" s="238">
        <v>1</v>
      </c>
      <c r="I488" s="239"/>
      <c r="J488" s="240">
        <f t="shared" si="80"/>
        <v>0</v>
      </c>
      <c r="K488" s="236" t="s">
        <v>21</v>
      </c>
      <c r="L488" s="241"/>
      <c r="M488" s="242" t="s">
        <v>21</v>
      </c>
      <c r="N488" s="243" t="s">
        <v>43</v>
      </c>
      <c r="O488" s="42"/>
      <c r="P488" s="204">
        <f t="shared" si="81"/>
        <v>0</v>
      </c>
      <c r="Q488" s="204">
        <v>0</v>
      </c>
      <c r="R488" s="204">
        <f t="shared" si="82"/>
        <v>0</v>
      </c>
      <c r="S488" s="204">
        <v>0</v>
      </c>
      <c r="T488" s="205">
        <f t="shared" si="83"/>
        <v>0</v>
      </c>
      <c r="AR488" s="24" t="s">
        <v>408</v>
      </c>
      <c r="AT488" s="24" t="s">
        <v>304</v>
      </c>
      <c r="AU488" s="24" t="s">
        <v>94</v>
      </c>
      <c r="AY488" s="24" t="s">
        <v>250</v>
      </c>
      <c r="BE488" s="206">
        <f t="shared" si="84"/>
        <v>0</v>
      </c>
      <c r="BF488" s="206">
        <f t="shared" si="85"/>
        <v>0</v>
      </c>
      <c r="BG488" s="206">
        <f t="shared" si="86"/>
        <v>0</v>
      </c>
      <c r="BH488" s="206">
        <f t="shared" si="87"/>
        <v>0</v>
      </c>
      <c r="BI488" s="206">
        <f t="shared" si="88"/>
        <v>0</v>
      </c>
      <c r="BJ488" s="24" t="s">
        <v>94</v>
      </c>
      <c r="BK488" s="206">
        <f t="shared" si="89"/>
        <v>0</v>
      </c>
      <c r="BL488" s="24" t="s">
        <v>330</v>
      </c>
      <c r="BM488" s="24" t="s">
        <v>2774</v>
      </c>
    </row>
    <row r="489" spans="2:65" s="1" customFormat="1" ht="22.5" customHeight="1">
      <c r="B489" s="41"/>
      <c r="C489" s="195" t="s">
        <v>1280</v>
      </c>
      <c r="D489" s="195" t="s">
        <v>253</v>
      </c>
      <c r="E489" s="196" t="s">
        <v>1273</v>
      </c>
      <c r="F489" s="197" t="s">
        <v>1274</v>
      </c>
      <c r="G489" s="198" t="s">
        <v>301</v>
      </c>
      <c r="H489" s="199">
        <v>13</v>
      </c>
      <c r="I489" s="200"/>
      <c r="J489" s="201">
        <f t="shared" si="80"/>
        <v>0</v>
      </c>
      <c r="K489" s="197" t="s">
        <v>21</v>
      </c>
      <c r="L489" s="61"/>
      <c r="M489" s="202" t="s">
        <v>21</v>
      </c>
      <c r="N489" s="203" t="s">
        <v>43</v>
      </c>
      <c r="O489" s="42"/>
      <c r="P489" s="204">
        <f t="shared" si="81"/>
        <v>0</v>
      </c>
      <c r="Q489" s="204">
        <v>0</v>
      </c>
      <c r="R489" s="204">
        <f t="shared" si="82"/>
        <v>0</v>
      </c>
      <c r="S489" s="204">
        <v>0</v>
      </c>
      <c r="T489" s="205">
        <f t="shared" si="83"/>
        <v>0</v>
      </c>
      <c r="AR489" s="24" t="s">
        <v>330</v>
      </c>
      <c r="AT489" s="24" t="s">
        <v>253</v>
      </c>
      <c r="AU489" s="24" t="s">
        <v>94</v>
      </c>
      <c r="AY489" s="24" t="s">
        <v>250</v>
      </c>
      <c r="BE489" s="206">
        <f t="shared" si="84"/>
        <v>0</v>
      </c>
      <c r="BF489" s="206">
        <f t="shared" si="85"/>
        <v>0</v>
      </c>
      <c r="BG489" s="206">
        <f t="shared" si="86"/>
        <v>0</v>
      </c>
      <c r="BH489" s="206">
        <f t="shared" si="87"/>
        <v>0</v>
      </c>
      <c r="BI489" s="206">
        <f t="shared" si="88"/>
        <v>0</v>
      </c>
      <c r="BJ489" s="24" t="s">
        <v>94</v>
      </c>
      <c r="BK489" s="206">
        <f t="shared" si="89"/>
        <v>0</v>
      </c>
      <c r="BL489" s="24" t="s">
        <v>330</v>
      </c>
      <c r="BM489" s="24" t="s">
        <v>2775</v>
      </c>
    </row>
    <row r="490" spans="2:65" s="1" customFormat="1" ht="22.5" customHeight="1">
      <c r="B490" s="41"/>
      <c r="C490" s="234" t="s">
        <v>1284</v>
      </c>
      <c r="D490" s="234" t="s">
        <v>304</v>
      </c>
      <c r="E490" s="235" t="s">
        <v>1277</v>
      </c>
      <c r="F490" s="236" t="s">
        <v>1278</v>
      </c>
      <c r="G490" s="237" t="s">
        <v>301</v>
      </c>
      <c r="H490" s="238">
        <v>13</v>
      </c>
      <c r="I490" s="239"/>
      <c r="J490" s="240">
        <f t="shared" si="80"/>
        <v>0</v>
      </c>
      <c r="K490" s="236" t="s">
        <v>21</v>
      </c>
      <c r="L490" s="241"/>
      <c r="M490" s="242" t="s">
        <v>21</v>
      </c>
      <c r="N490" s="243" t="s">
        <v>43</v>
      </c>
      <c r="O490" s="42"/>
      <c r="P490" s="204">
        <f t="shared" si="81"/>
        <v>0</v>
      </c>
      <c r="Q490" s="204">
        <v>4.4000000000000003E-3</v>
      </c>
      <c r="R490" s="204">
        <f t="shared" si="82"/>
        <v>5.7200000000000001E-2</v>
      </c>
      <c r="S490" s="204">
        <v>0</v>
      </c>
      <c r="T490" s="205">
        <f t="shared" si="83"/>
        <v>0</v>
      </c>
      <c r="AR490" s="24" t="s">
        <v>408</v>
      </c>
      <c r="AT490" s="24" t="s">
        <v>304</v>
      </c>
      <c r="AU490" s="24" t="s">
        <v>94</v>
      </c>
      <c r="AY490" s="24" t="s">
        <v>250</v>
      </c>
      <c r="BE490" s="206">
        <f t="shared" si="84"/>
        <v>0</v>
      </c>
      <c r="BF490" s="206">
        <f t="shared" si="85"/>
        <v>0</v>
      </c>
      <c r="BG490" s="206">
        <f t="shared" si="86"/>
        <v>0</v>
      </c>
      <c r="BH490" s="206">
        <f t="shared" si="87"/>
        <v>0</v>
      </c>
      <c r="BI490" s="206">
        <f t="shared" si="88"/>
        <v>0</v>
      </c>
      <c r="BJ490" s="24" t="s">
        <v>94</v>
      </c>
      <c r="BK490" s="206">
        <f t="shared" si="89"/>
        <v>0</v>
      </c>
      <c r="BL490" s="24" t="s">
        <v>330</v>
      </c>
      <c r="BM490" s="24" t="s">
        <v>2776</v>
      </c>
    </row>
    <row r="491" spans="2:65" s="1" customFormat="1" ht="22.5" customHeight="1">
      <c r="B491" s="41"/>
      <c r="C491" s="195" t="s">
        <v>1288</v>
      </c>
      <c r="D491" s="195" t="s">
        <v>253</v>
      </c>
      <c r="E491" s="196" t="s">
        <v>1281</v>
      </c>
      <c r="F491" s="197" t="s">
        <v>1282</v>
      </c>
      <c r="G491" s="198" t="s">
        <v>301</v>
      </c>
      <c r="H491" s="199">
        <v>4</v>
      </c>
      <c r="I491" s="200"/>
      <c r="J491" s="201">
        <f t="shared" si="80"/>
        <v>0</v>
      </c>
      <c r="K491" s="197" t="s">
        <v>21</v>
      </c>
      <c r="L491" s="61"/>
      <c r="M491" s="202" t="s">
        <v>21</v>
      </c>
      <c r="N491" s="203" t="s">
        <v>43</v>
      </c>
      <c r="O491" s="42"/>
      <c r="P491" s="204">
        <f t="shared" si="81"/>
        <v>0</v>
      </c>
      <c r="Q491" s="204">
        <v>0</v>
      </c>
      <c r="R491" s="204">
        <f t="shared" si="82"/>
        <v>0</v>
      </c>
      <c r="S491" s="204">
        <v>0</v>
      </c>
      <c r="T491" s="205">
        <f t="shared" si="83"/>
        <v>0</v>
      </c>
      <c r="AR491" s="24" t="s">
        <v>330</v>
      </c>
      <c r="AT491" s="24" t="s">
        <v>253</v>
      </c>
      <c r="AU491" s="24" t="s">
        <v>94</v>
      </c>
      <c r="AY491" s="24" t="s">
        <v>250</v>
      </c>
      <c r="BE491" s="206">
        <f t="shared" si="84"/>
        <v>0</v>
      </c>
      <c r="BF491" s="206">
        <f t="shared" si="85"/>
        <v>0</v>
      </c>
      <c r="BG491" s="206">
        <f t="shared" si="86"/>
        <v>0</v>
      </c>
      <c r="BH491" s="206">
        <f t="shared" si="87"/>
        <v>0</v>
      </c>
      <c r="BI491" s="206">
        <f t="shared" si="88"/>
        <v>0</v>
      </c>
      <c r="BJ491" s="24" t="s">
        <v>94</v>
      </c>
      <c r="BK491" s="206">
        <f t="shared" si="89"/>
        <v>0</v>
      </c>
      <c r="BL491" s="24" t="s">
        <v>330</v>
      </c>
      <c r="BM491" s="24" t="s">
        <v>2777</v>
      </c>
    </row>
    <row r="492" spans="2:65" s="1" customFormat="1" ht="22.5" customHeight="1">
      <c r="B492" s="41"/>
      <c r="C492" s="234" t="s">
        <v>1292</v>
      </c>
      <c r="D492" s="234" t="s">
        <v>304</v>
      </c>
      <c r="E492" s="235" t="s">
        <v>1285</v>
      </c>
      <c r="F492" s="236" t="s">
        <v>1286</v>
      </c>
      <c r="G492" s="237" t="s">
        <v>301</v>
      </c>
      <c r="H492" s="238">
        <v>4</v>
      </c>
      <c r="I492" s="239"/>
      <c r="J492" s="240">
        <f t="shared" si="80"/>
        <v>0</v>
      </c>
      <c r="K492" s="236" t="s">
        <v>21</v>
      </c>
      <c r="L492" s="241"/>
      <c r="M492" s="242" t="s">
        <v>21</v>
      </c>
      <c r="N492" s="243" t="s">
        <v>43</v>
      </c>
      <c r="O492" s="42"/>
      <c r="P492" s="204">
        <f t="shared" si="81"/>
        <v>0</v>
      </c>
      <c r="Q492" s="204">
        <v>2.5000000000000001E-3</v>
      </c>
      <c r="R492" s="204">
        <f t="shared" si="82"/>
        <v>0.01</v>
      </c>
      <c r="S492" s="204">
        <v>0</v>
      </c>
      <c r="T492" s="205">
        <f t="shared" si="83"/>
        <v>0</v>
      </c>
      <c r="AR492" s="24" t="s">
        <v>408</v>
      </c>
      <c r="AT492" s="24" t="s">
        <v>304</v>
      </c>
      <c r="AU492" s="24" t="s">
        <v>94</v>
      </c>
      <c r="AY492" s="24" t="s">
        <v>250</v>
      </c>
      <c r="BE492" s="206">
        <f t="shared" si="84"/>
        <v>0</v>
      </c>
      <c r="BF492" s="206">
        <f t="shared" si="85"/>
        <v>0</v>
      </c>
      <c r="BG492" s="206">
        <f t="shared" si="86"/>
        <v>0</v>
      </c>
      <c r="BH492" s="206">
        <f t="shared" si="87"/>
        <v>0</v>
      </c>
      <c r="BI492" s="206">
        <f t="shared" si="88"/>
        <v>0</v>
      </c>
      <c r="BJ492" s="24" t="s">
        <v>94</v>
      </c>
      <c r="BK492" s="206">
        <f t="shared" si="89"/>
        <v>0</v>
      </c>
      <c r="BL492" s="24" t="s">
        <v>330</v>
      </c>
      <c r="BM492" s="24" t="s">
        <v>2778</v>
      </c>
    </row>
    <row r="493" spans="2:65" s="1" customFormat="1" ht="22.5" customHeight="1">
      <c r="B493" s="41"/>
      <c r="C493" s="195" t="s">
        <v>1296</v>
      </c>
      <c r="D493" s="195" t="s">
        <v>253</v>
      </c>
      <c r="E493" s="196" t="s">
        <v>1289</v>
      </c>
      <c r="F493" s="197" t="s">
        <v>1290</v>
      </c>
      <c r="G493" s="198" t="s">
        <v>301</v>
      </c>
      <c r="H493" s="199">
        <v>1</v>
      </c>
      <c r="I493" s="200"/>
      <c r="J493" s="201">
        <f t="shared" si="80"/>
        <v>0</v>
      </c>
      <c r="K493" s="197" t="s">
        <v>21</v>
      </c>
      <c r="L493" s="61"/>
      <c r="M493" s="202" t="s">
        <v>21</v>
      </c>
      <c r="N493" s="203" t="s">
        <v>43</v>
      </c>
      <c r="O493" s="42"/>
      <c r="P493" s="204">
        <f t="shared" si="81"/>
        <v>0</v>
      </c>
      <c r="Q493" s="204">
        <v>0</v>
      </c>
      <c r="R493" s="204">
        <f t="shared" si="82"/>
        <v>0</v>
      </c>
      <c r="S493" s="204">
        <v>0</v>
      </c>
      <c r="T493" s="205">
        <f t="shared" si="83"/>
        <v>0</v>
      </c>
      <c r="AR493" s="24" t="s">
        <v>330</v>
      </c>
      <c r="AT493" s="24" t="s">
        <v>253</v>
      </c>
      <c r="AU493" s="24" t="s">
        <v>94</v>
      </c>
      <c r="AY493" s="24" t="s">
        <v>250</v>
      </c>
      <c r="BE493" s="206">
        <f t="shared" si="84"/>
        <v>0</v>
      </c>
      <c r="BF493" s="206">
        <f t="shared" si="85"/>
        <v>0</v>
      </c>
      <c r="BG493" s="206">
        <f t="shared" si="86"/>
        <v>0</v>
      </c>
      <c r="BH493" s="206">
        <f t="shared" si="87"/>
        <v>0</v>
      </c>
      <c r="BI493" s="206">
        <f t="shared" si="88"/>
        <v>0</v>
      </c>
      <c r="BJ493" s="24" t="s">
        <v>94</v>
      </c>
      <c r="BK493" s="206">
        <f t="shared" si="89"/>
        <v>0</v>
      </c>
      <c r="BL493" s="24" t="s">
        <v>330</v>
      </c>
      <c r="BM493" s="24" t="s">
        <v>2779</v>
      </c>
    </row>
    <row r="494" spans="2:65" s="1" customFormat="1" ht="22.5" customHeight="1">
      <c r="B494" s="41"/>
      <c r="C494" s="195" t="s">
        <v>1300</v>
      </c>
      <c r="D494" s="195" t="s">
        <v>253</v>
      </c>
      <c r="E494" s="196" t="s">
        <v>1293</v>
      </c>
      <c r="F494" s="197" t="s">
        <v>1294</v>
      </c>
      <c r="G494" s="198" t="s">
        <v>832</v>
      </c>
      <c r="H494" s="199">
        <v>1</v>
      </c>
      <c r="I494" s="200"/>
      <c r="J494" s="201">
        <f t="shared" si="80"/>
        <v>0</v>
      </c>
      <c r="K494" s="197" t="s">
        <v>21</v>
      </c>
      <c r="L494" s="61"/>
      <c r="M494" s="202" t="s">
        <v>21</v>
      </c>
      <c r="N494" s="203" t="s">
        <v>43</v>
      </c>
      <c r="O494" s="42"/>
      <c r="P494" s="204">
        <f t="shared" si="81"/>
        <v>0</v>
      </c>
      <c r="Q494" s="204">
        <v>0</v>
      </c>
      <c r="R494" s="204">
        <f t="shared" si="82"/>
        <v>0</v>
      </c>
      <c r="S494" s="204">
        <v>0</v>
      </c>
      <c r="T494" s="205">
        <f t="shared" si="83"/>
        <v>0</v>
      </c>
      <c r="AR494" s="24" t="s">
        <v>330</v>
      </c>
      <c r="AT494" s="24" t="s">
        <v>253</v>
      </c>
      <c r="AU494" s="24" t="s">
        <v>94</v>
      </c>
      <c r="AY494" s="24" t="s">
        <v>250</v>
      </c>
      <c r="BE494" s="206">
        <f t="shared" si="84"/>
        <v>0</v>
      </c>
      <c r="BF494" s="206">
        <f t="shared" si="85"/>
        <v>0</v>
      </c>
      <c r="BG494" s="206">
        <f t="shared" si="86"/>
        <v>0</v>
      </c>
      <c r="BH494" s="206">
        <f t="shared" si="87"/>
        <v>0</v>
      </c>
      <c r="BI494" s="206">
        <f t="shared" si="88"/>
        <v>0</v>
      </c>
      <c r="BJ494" s="24" t="s">
        <v>94</v>
      </c>
      <c r="BK494" s="206">
        <f t="shared" si="89"/>
        <v>0</v>
      </c>
      <c r="BL494" s="24" t="s">
        <v>330</v>
      </c>
      <c r="BM494" s="24" t="s">
        <v>2780</v>
      </c>
    </row>
    <row r="495" spans="2:65" s="1" customFormat="1" ht="22.5" customHeight="1">
      <c r="B495" s="41"/>
      <c r="C495" s="195" t="s">
        <v>1304</v>
      </c>
      <c r="D495" s="195" t="s">
        <v>253</v>
      </c>
      <c r="E495" s="196" t="s">
        <v>1297</v>
      </c>
      <c r="F495" s="197" t="s">
        <v>1298</v>
      </c>
      <c r="G495" s="198" t="s">
        <v>301</v>
      </c>
      <c r="H495" s="199">
        <v>1</v>
      </c>
      <c r="I495" s="200"/>
      <c r="J495" s="201">
        <f t="shared" si="80"/>
        <v>0</v>
      </c>
      <c r="K495" s="197" t="s">
        <v>21</v>
      </c>
      <c r="L495" s="61"/>
      <c r="M495" s="202" t="s">
        <v>21</v>
      </c>
      <c r="N495" s="203" t="s">
        <v>43</v>
      </c>
      <c r="O495" s="42"/>
      <c r="P495" s="204">
        <f t="shared" si="81"/>
        <v>0</v>
      </c>
      <c r="Q495" s="204">
        <v>0</v>
      </c>
      <c r="R495" s="204">
        <f t="shared" si="82"/>
        <v>0</v>
      </c>
      <c r="S495" s="204">
        <v>0</v>
      </c>
      <c r="T495" s="205">
        <f t="shared" si="83"/>
        <v>0</v>
      </c>
      <c r="AR495" s="24" t="s">
        <v>330</v>
      </c>
      <c r="AT495" s="24" t="s">
        <v>253</v>
      </c>
      <c r="AU495" s="24" t="s">
        <v>94</v>
      </c>
      <c r="AY495" s="24" t="s">
        <v>250</v>
      </c>
      <c r="BE495" s="206">
        <f t="shared" si="84"/>
        <v>0</v>
      </c>
      <c r="BF495" s="206">
        <f t="shared" si="85"/>
        <v>0</v>
      </c>
      <c r="BG495" s="206">
        <f t="shared" si="86"/>
        <v>0</v>
      </c>
      <c r="BH495" s="206">
        <f t="shared" si="87"/>
        <v>0</v>
      </c>
      <c r="BI495" s="206">
        <f t="shared" si="88"/>
        <v>0</v>
      </c>
      <c r="BJ495" s="24" t="s">
        <v>94</v>
      </c>
      <c r="BK495" s="206">
        <f t="shared" si="89"/>
        <v>0</v>
      </c>
      <c r="BL495" s="24" t="s">
        <v>330</v>
      </c>
      <c r="BM495" s="24" t="s">
        <v>2781</v>
      </c>
    </row>
    <row r="496" spans="2:65" s="1" customFormat="1" ht="22.5" customHeight="1">
      <c r="B496" s="41"/>
      <c r="C496" s="195" t="s">
        <v>1308</v>
      </c>
      <c r="D496" s="195" t="s">
        <v>253</v>
      </c>
      <c r="E496" s="196" t="s">
        <v>1301</v>
      </c>
      <c r="F496" s="197" t="s">
        <v>1302</v>
      </c>
      <c r="G496" s="198" t="s">
        <v>301</v>
      </c>
      <c r="H496" s="199">
        <v>1</v>
      </c>
      <c r="I496" s="200"/>
      <c r="J496" s="201">
        <f t="shared" si="80"/>
        <v>0</v>
      </c>
      <c r="K496" s="197" t="s">
        <v>21</v>
      </c>
      <c r="L496" s="61"/>
      <c r="M496" s="202" t="s">
        <v>21</v>
      </c>
      <c r="N496" s="203" t="s">
        <v>43</v>
      </c>
      <c r="O496" s="42"/>
      <c r="P496" s="204">
        <f t="shared" si="81"/>
        <v>0</v>
      </c>
      <c r="Q496" s="204">
        <v>0</v>
      </c>
      <c r="R496" s="204">
        <f t="shared" si="82"/>
        <v>0</v>
      </c>
      <c r="S496" s="204">
        <v>0</v>
      </c>
      <c r="T496" s="205">
        <f t="shared" si="83"/>
        <v>0</v>
      </c>
      <c r="AR496" s="24" t="s">
        <v>330</v>
      </c>
      <c r="AT496" s="24" t="s">
        <v>253</v>
      </c>
      <c r="AU496" s="24" t="s">
        <v>94</v>
      </c>
      <c r="AY496" s="24" t="s">
        <v>250</v>
      </c>
      <c r="BE496" s="206">
        <f t="shared" si="84"/>
        <v>0</v>
      </c>
      <c r="BF496" s="206">
        <f t="shared" si="85"/>
        <v>0</v>
      </c>
      <c r="BG496" s="206">
        <f t="shared" si="86"/>
        <v>0</v>
      </c>
      <c r="BH496" s="206">
        <f t="shared" si="87"/>
        <v>0</v>
      </c>
      <c r="BI496" s="206">
        <f t="shared" si="88"/>
        <v>0</v>
      </c>
      <c r="BJ496" s="24" t="s">
        <v>94</v>
      </c>
      <c r="BK496" s="206">
        <f t="shared" si="89"/>
        <v>0</v>
      </c>
      <c r="BL496" s="24" t="s">
        <v>330</v>
      </c>
      <c r="BM496" s="24" t="s">
        <v>2782</v>
      </c>
    </row>
    <row r="497" spans="2:65" s="1" customFormat="1" ht="22.5" customHeight="1">
      <c r="B497" s="41"/>
      <c r="C497" s="195" t="s">
        <v>1312</v>
      </c>
      <c r="D497" s="195" t="s">
        <v>253</v>
      </c>
      <c r="E497" s="196" t="s">
        <v>1305</v>
      </c>
      <c r="F497" s="197" t="s">
        <v>1306</v>
      </c>
      <c r="G497" s="198" t="s">
        <v>301</v>
      </c>
      <c r="H497" s="199">
        <v>1</v>
      </c>
      <c r="I497" s="200"/>
      <c r="J497" s="201">
        <f t="shared" si="80"/>
        <v>0</v>
      </c>
      <c r="K497" s="197" t="s">
        <v>21</v>
      </c>
      <c r="L497" s="61"/>
      <c r="M497" s="202" t="s">
        <v>21</v>
      </c>
      <c r="N497" s="203" t="s">
        <v>43</v>
      </c>
      <c r="O497" s="42"/>
      <c r="P497" s="204">
        <f t="shared" si="81"/>
        <v>0</v>
      </c>
      <c r="Q497" s="204">
        <v>0</v>
      </c>
      <c r="R497" s="204">
        <f t="shared" si="82"/>
        <v>0</v>
      </c>
      <c r="S497" s="204">
        <v>0</v>
      </c>
      <c r="T497" s="205">
        <f t="shared" si="83"/>
        <v>0</v>
      </c>
      <c r="AR497" s="24" t="s">
        <v>330</v>
      </c>
      <c r="AT497" s="24" t="s">
        <v>253</v>
      </c>
      <c r="AU497" s="24" t="s">
        <v>94</v>
      </c>
      <c r="AY497" s="24" t="s">
        <v>250</v>
      </c>
      <c r="BE497" s="206">
        <f t="shared" si="84"/>
        <v>0</v>
      </c>
      <c r="BF497" s="206">
        <f t="shared" si="85"/>
        <v>0</v>
      </c>
      <c r="BG497" s="206">
        <f t="shared" si="86"/>
        <v>0</v>
      </c>
      <c r="BH497" s="206">
        <f t="shared" si="87"/>
        <v>0</v>
      </c>
      <c r="BI497" s="206">
        <f t="shared" si="88"/>
        <v>0</v>
      </c>
      <c r="BJ497" s="24" t="s">
        <v>94</v>
      </c>
      <c r="BK497" s="206">
        <f t="shared" si="89"/>
        <v>0</v>
      </c>
      <c r="BL497" s="24" t="s">
        <v>330</v>
      </c>
      <c r="BM497" s="24" t="s">
        <v>2783</v>
      </c>
    </row>
    <row r="498" spans="2:65" s="1" customFormat="1" ht="22.5" customHeight="1">
      <c r="B498" s="41"/>
      <c r="C498" s="195" t="s">
        <v>1316</v>
      </c>
      <c r="D498" s="195" t="s">
        <v>253</v>
      </c>
      <c r="E498" s="196" t="s">
        <v>1309</v>
      </c>
      <c r="F498" s="197" t="s">
        <v>1310</v>
      </c>
      <c r="G498" s="198" t="s">
        <v>301</v>
      </c>
      <c r="H498" s="199">
        <v>1</v>
      </c>
      <c r="I498" s="200"/>
      <c r="J498" s="201">
        <f t="shared" si="80"/>
        <v>0</v>
      </c>
      <c r="K498" s="197" t="s">
        <v>21</v>
      </c>
      <c r="L498" s="61"/>
      <c r="M498" s="202" t="s">
        <v>21</v>
      </c>
      <c r="N498" s="203" t="s">
        <v>43</v>
      </c>
      <c r="O498" s="42"/>
      <c r="P498" s="204">
        <f t="shared" si="81"/>
        <v>0</v>
      </c>
      <c r="Q498" s="204">
        <v>0</v>
      </c>
      <c r="R498" s="204">
        <f t="shared" si="82"/>
        <v>0</v>
      </c>
      <c r="S498" s="204">
        <v>0</v>
      </c>
      <c r="T498" s="205">
        <f t="shared" si="83"/>
        <v>0</v>
      </c>
      <c r="AR498" s="24" t="s">
        <v>330</v>
      </c>
      <c r="AT498" s="24" t="s">
        <v>253</v>
      </c>
      <c r="AU498" s="24" t="s">
        <v>94</v>
      </c>
      <c r="AY498" s="24" t="s">
        <v>250</v>
      </c>
      <c r="BE498" s="206">
        <f t="shared" si="84"/>
        <v>0</v>
      </c>
      <c r="BF498" s="206">
        <f t="shared" si="85"/>
        <v>0</v>
      </c>
      <c r="BG498" s="206">
        <f t="shared" si="86"/>
        <v>0</v>
      </c>
      <c r="BH498" s="206">
        <f t="shared" si="87"/>
        <v>0</v>
      </c>
      <c r="BI498" s="206">
        <f t="shared" si="88"/>
        <v>0</v>
      </c>
      <c r="BJ498" s="24" t="s">
        <v>94</v>
      </c>
      <c r="BK498" s="206">
        <f t="shared" si="89"/>
        <v>0</v>
      </c>
      <c r="BL498" s="24" t="s">
        <v>330</v>
      </c>
      <c r="BM498" s="24" t="s">
        <v>2784</v>
      </c>
    </row>
    <row r="499" spans="2:65" s="1" customFormat="1" ht="22.5" customHeight="1">
      <c r="B499" s="41"/>
      <c r="C499" s="195" t="s">
        <v>1320</v>
      </c>
      <c r="D499" s="195" t="s">
        <v>253</v>
      </c>
      <c r="E499" s="196" t="s">
        <v>1313</v>
      </c>
      <c r="F499" s="197" t="s">
        <v>2785</v>
      </c>
      <c r="G499" s="198" t="s">
        <v>301</v>
      </c>
      <c r="H499" s="199">
        <v>1</v>
      </c>
      <c r="I499" s="200"/>
      <c r="J499" s="201">
        <f t="shared" si="80"/>
        <v>0</v>
      </c>
      <c r="K499" s="197" t="s">
        <v>21</v>
      </c>
      <c r="L499" s="61"/>
      <c r="M499" s="202" t="s">
        <v>21</v>
      </c>
      <c r="N499" s="203" t="s">
        <v>43</v>
      </c>
      <c r="O499" s="42"/>
      <c r="P499" s="204">
        <f t="shared" si="81"/>
        <v>0</v>
      </c>
      <c r="Q499" s="204">
        <v>0</v>
      </c>
      <c r="R499" s="204">
        <f t="shared" si="82"/>
        <v>0</v>
      </c>
      <c r="S499" s="204">
        <v>0</v>
      </c>
      <c r="T499" s="205">
        <f t="shared" si="83"/>
        <v>0</v>
      </c>
      <c r="AR499" s="24" t="s">
        <v>330</v>
      </c>
      <c r="AT499" s="24" t="s">
        <v>253</v>
      </c>
      <c r="AU499" s="24" t="s">
        <v>94</v>
      </c>
      <c r="AY499" s="24" t="s">
        <v>250</v>
      </c>
      <c r="BE499" s="206">
        <f t="shared" si="84"/>
        <v>0</v>
      </c>
      <c r="BF499" s="206">
        <f t="shared" si="85"/>
        <v>0</v>
      </c>
      <c r="BG499" s="206">
        <f t="shared" si="86"/>
        <v>0</v>
      </c>
      <c r="BH499" s="206">
        <f t="shared" si="87"/>
        <v>0</v>
      </c>
      <c r="BI499" s="206">
        <f t="shared" si="88"/>
        <v>0</v>
      </c>
      <c r="BJ499" s="24" t="s">
        <v>94</v>
      </c>
      <c r="BK499" s="206">
        <f t="shared" si="89"/>
        <v>0</v>
      </c>
      <c r="BL499" s="24" t="s">
        <v>330</v>
      </c>
      <c r="BM499" s="24" t="s">
        <v>2786</v>
      </c>
    </row>
    <row r="500" spans="2:65" s="1" customFormat="1" ht="22.5" customHeight="1">
      <c r="B500" s="41"/>
      <c r="C500" s="195" t="s">
        <v>1326</v>
      </c>
      <c r="D500" s="195" t="s">
        <v>253</v>
      </c>
      <c r="E500" s="196" t="s">
        <v>1317</v>
      </c>
      <c r="F500" s="197" t="s">
        <v>1318</v>
      </c>
      <c r="G500" s="198" t="s">
        <v>301</v>
      </c>
      <c r="H500" s="199">
        <v>1</v>
      </c>
      <c r="I500" s="200"/>
      <c r="J500" s="201">
        <f t="shared" si="80"/>
        <v>0</v>
      </c>
      <c r="K500" s="197" t="s">
        <v>21</v>
      </c>
      <c r="L500" s="61"/>
      <c r="M500" s="202" t="s">
        <v>21</v>
      </c>
      <c r="N500" s="203" t="s">
        <v>43</v>
      </c>
      <c r="O500" s="42"/>
      <c r="P500" s="204">
        <f t="shared" si="81"/>
        <v>0</v>
      </c>
      <c r="Q500" s="204">
        <v>0</v>
      </c>
      <c r="R500" s="204">
        <f t="shared" si="82"/>
        <v>0</v>
      </c>
      <c r="S500" s="204">
        <v>0</v>
      </c>
      <c r="T500" s="205">
        <f t="shared" si="83"/>
        <v>0</v>
      </c>
      <c r="AR500" s="24" t="s">
        <v>330</v>
      </c>
      <c r="AT500" s="24" t="s">
        <v>253</v>
      </c>
      <c r="AU500" s="24" t="s">
        <v>94</v>
      </c>
      <c r="AY500" s="24" t="s">
        <v>250</v>
      </c>
      <c r="BE500" s="206">
        <f t="shared" si="84"/>
        <v>0</v>
      </c>
      <c r="BF500" s="206">
        <f t="shared" si="85"/>
        <v>0</v>
      </c>
      <c r="BG500" s="206">
        <f t="shared" si="86"/>
        <v>0</v>
      </c>
      <c r="BH500" s="206">
        <f t="shared" si="87"/>
        <v>0</v>
      </c>
      <c r="BI500" s="206">
        <f t="shared" si="88"/>
        <v>0</v>
      </c>
      <c r="BJ500" s="24" t="s">
        <v>94</v>
      </c>
      <c r="BK500" s="206">
        <f t="shared" si="89"/>
        <v>0</v>
      </c>
      <c r="BL500" s="24" t="s">
        <v>330</v>
      </c>
      <c r="BM500" s="24" t="s">
        <v>2787</v>
      </c>
    </row>
    <row r="501" spans="2:65" s="1" customFormat="1" ht="22.5" customHeight="1">
      <c r="B501" s="41"/>
      <c r="C501" s="195" t="s">
        <v>1330</v>
      </c>
      <c r="D501" s="195" t="s">
        <v>253</v>
      </c>
      <c r="E501" s="196" t="s">
        <v>1321</v>
      </c>
      <c r="F501" s="197" t="s">
        <v>1322</v>
      </c>
      <c r="G501" s="198" t="s">
        <v>266</v>
      </c>
      <c r="H501" s="199">
        <v>0.17499999999999999</v>
      </c>
      <c r="I501" s="200"/>
      <c r="J501" s="201">
        <f t="shared" si="80"/>
        <v>0</v>
      </c>
      <c r="K501" s="197" t="s">
        <v>21</v>
      </c>
      <c r="L501" s="61"/>
      <c r="M501" s="202" t="s">
        <v>21</v>
      </c>
      <c r="N501" s="203" t="s">
        <v>43</v>
      </c>
      <c r="O501" s="42"/>
      <c r="P501" s="204">
        <f t="shared" si="81"/>
        <v>0</v>
      </c>
      <c r="Q501" s="204">
        <v>0</v>
      </c>
      <c r="R501" s="204">
        <f t="shared" si="82"/>
        <v>0</v>
      </c>
      <c r="S501" s="204">
        <v>0</v>
      </c>
      <c r="T501" s="205">
        <f t="shared" si="83"/>
        <v>0</v>
      </c>
      <c r="AR501" s="24" t="s">
        <v>330</v>
      </c>
      <c r="AT501" s="24" t="s">
        <v>253</v>
      </c>
      <c r="AU501" s="24" t="s">
        <v>94</v>
      </c>
      <c r="AY501" s="24" t="s">
        <v>250</v>
      </c>
      <c r="BE501" s="206">
        <f t="shared" si="84"/>
        <v>0</v>
      </c>
      <c r="BF501" s="206">
        <f t="shared" si="85"/>
        <v>0</v>
      </c>
      <c r="BG501" s="206">
        <f t="shared" si="86"/>
        <v>0</v>
      </c>
      <c r="BH501" s="206">
        <f t="shared" si="87"/>
        <v>0</v>
      </c>
      <c r="BI501" s="206">
        <f t="shared" si="88"/>
        <v>0</v>
      </c>
      <c r="BJ501" s="24" t="s">
        <v>94</v>
      </c>
      <c r="BK501" s="206">
        <f t="shared" si="89"/>
        <v>0</v>
      </c>
      <c r="BL501" s="24" t="s">
        <v>330</v>
      </c>
      <c r="BM501" s="24" t="s">
        <v>2788</v>
      </c>
    </row>
    <row r="502" spans="2:65" s="10" customFormat="1" ht="29.85" customHeight="1">
      <c r="B502" s="178"/>
      <c r="C502" s="179"/>
      <c r="D502" s="192" t="s">
        <v>70</v>
      </c>
      <c r="E502" s="193" t="s">
        <v>1324</v>
      </c>
      <c r="F502" s="193" t="s">
        <v>1325</v>
      </c>
      <c r="G502" s="179"/>
      <c r="H502" s="179"/>
      <c r="I502" s="182"/>
      <c r="J502" s="194">
        <f>BK502</f>
        <v>0</v>
      </c>
      <c r="K502" s="179"/>
      <c r="L502" s="184"/>
      <c r="M502" s="185"/>
      <c r="N502" s="186"/>
      <c r="O502" s="186"/>
      <c r="P502" s="187">
        <f>SUM(P503:P514)</f>
        <v>0</v>
      </c>
      <c r="Q502" s="186"/>
      <c r="R502" s="187">
        <f>SUM(R503:R514)</f>
        <v>1.29E-2</v>
      </c>
      <c r="S502" s="186"/>
      <c r="T502" s="188">
        <f>SUM(T503:T514)</f>
        <v>0</v>
      </c>
      <c r="AR502" s="189" t="s">
        <v>94</v>
      </c>
      <c r="AT502" s="190" t="s">
        <v>70</v>
      </c>
      <c r="AU502" s="190" t="s">
        <v>79</v>
      </c>
      <c r="AY502" s="189" t="s">
        <v>250</v>
      </c>
      <c r="BK502" s="191">
        <f>SUM(BK503:BK514)</f>
        <v>0</v>
      </c>
    </row>
    <row r="503" spans="2:65" s="1" customFormat="1" ht="22.5" customHeight="1">
      <c r="B503" s="41"/>
      <c r="C503" s="195" t="s">
        <v>1334</v>
      </c>
      <c r="D503" s="195" t="s">
        <v>253</v>
      </c>
      <c r="E503" s="196" t="s">
        <v>1327</v>
      </c>
      <c r="F503" s="197" t="s">
        <v>1328</v>
      </c>
      <c r="G503" s="198" t="s">
        <v>356</v>
      </c>
      <c r="H503" s="199">
        <v>95</v>
      </c>
      <c r="I503" s="200"/>
      <c r="J503" s="201">
        <f t="shared" ref="J503:J514" si="90">ROUND(I503*H503,2)</f>
        <v>0</v>
      </c>
      <c r="K503" s="197" t="s">
        <v>21</v>
      </c>
      <c r="L503" s="61"/>
      <c r="M503" s="202" t="s">
        <v>21</v>
      </c>
      <c r="N503" s="203" t="s">
        <v>43</v>
      </c>
      <c r="O503" s="42"/>
      <c r="P503" s="204">
        <f t="shared" ref="P503:P514" si="91">O503*H503</f>
        <v>0</v>
      </c>
      <c r="Q503" s="204">
        <v>0</v>
      </c>
      <c r="R503" s="204">
        <f t="shared" ref="R503:R514" si="92">Q503*H503</f>
        <v>0</v>
      </c>
      <c r="S503" s="204">
        <v>0</v>
      </c>
      <c r="T503" s="205">
        <f t="shared" ref="T503:T514" si="93">S503*H503</f>
        <v>0</v>
      </c>
      <c r="AR503" s="24" t="s">
        <v>330</v>
      </c>
      <c r="AT503" s="24" t="s">
        <v>253</v>
      </c>
      <c r="AU503" s="24" t="s">
        <v>94</v>
      </c>
      <c r="AY503" s="24" t="s">
        <v>250</v>
      </c>
      <c r="BE503" s="206">
        <f t="shared" ref="BE503:BE514" si="94">IF(N503="základní",J503,0)</f>
        <v>0</v>
      </c>
      <c r="BF503" s="206">
        <f t="shared" ref="BF503:BF514" si="95">IF(N503="snížená",J503,0)</f>
        <v>0</v>
      </c>
      <c r="BG503" s="206">
        <f t="shared" ref="BG503:BG514" si="96">IF(N503="zákl. přenesená",J503,0)</f>
        <v>0</v>
      </c>
      <c r="BH503" s="206">
        <f t="shared" ref="BH503:BH514" si="97">IF(N503="sníž. přenesená",J503,0)</f>
        <v>0</v>
      </c>
      <c r="BI503" s="206">
        <f t="shared" ref="BI503:BI514" si="98">IF(N503="nulová",J503,0)</f>
        <v>0</v>
      </c>
      <c r="BJ503" s="24" t="s">
        <v>94</v>
      </c>
      <c r="BK503" s="206">
        <f t="shared" ref="BK503:BK514" si="99">ROUND(I503*H503,2)</f>
        <v>0</v>
      </c>
      <c r="BL503" s="24" t="s">
        <v>330</v>
      </c>
      <c r="BM503" s="24" t="s">
        <v>2789</v>
      </c>
    </row>
    <row r="504" spans="2:65" s="1" customFormat="1" ht="22.5" customHeight="1">
      <c r="B504" s="41"/>
      <c r="C504" s="234" t="s">
        <v>1338</v>
      </c>
      <c r="D504" s="234" t="s">
        <v>304</v>
      </c>
      <c r="E504" s="235" t="s">
        <v>1331</v>
      </c>
      <c r="F504" s="236" t="s">
        <v>1332</v>
      </c>
      <c r="G504" s="237" t="s">
        <v>356</v>
      </c>
      <c r="H504" s="238">
        <v>95</v>
      </c>
      <c r="I504" s="239"/>
      <c r="J504" s="240">
        <f t="shared" si="90"/>
        <v>0</v>
      </c>
      <c r="K504" s="236" t="s">
        <v>21</v>
      </c>
      <c r="L504" s="241"/>
      <c r="M504" s="242" t="s">
        <v>21</v>
      </c>
      <c r="N504" s="243" t="s">
        <v>43</v>
      </c>
      <c r="O504" s="42"/>
      <c r="P504" s="204">
        <f t="shared" si="91"/>
        <v>0</v>
      </c>
      <c r="Q504" s="204">
        <v>8.0000000000000007E-5</v>
      </c>
      <c r="R504" s="204">
        <f t="shared" si="92"/>
        <v>7.6000000000000009E-3</v>
      </c>
      <c r="S504" s="204">
        <v>0</v>
      </c>
      <c r="T504" s="205">
        <f t="shared" si="93"/>
        <v>0</v>
      </c>
      <c r="AR504" s="24" t="s">
        <v>408</v>
      </c>
      <c r="AT504" s="24" t="s">
        <v>304</v>
      </c>
      <c r="AU504" s="24" t="s">
        <v>94</v>
      </c>
      <c r="AY504" s="24" t="s">
        <v>250</v>
      </c>
      <c r="BE504" s="206">
        <f t="shared" si="94"/>
        <v>0</v>
      </c>
      <c r="BF504" s="206">
        <f t="shared" si="95"/>
        <v>0</v>
      </c>
      <c r="BG504" s="206">
        <f t="shared" si="96"/>
        <v>0</v>
      </c>
      <c r="BH504" s="206">
        <f t="shared" si="97"/>
        <v>0</v>
      </c>
      <c r="BI504" s="206">
        <f t="shared" si="98"/>
        <v>0</v>
      </c>
      <c r="BJ504" s="24" t="s">
        <v>94</v>
      </c>
      <c r="BK504" s="206">
        <f t="shared" si="99"/>
        <v>0</v>
      </c>
      <c r="BL504" s="24" t="s">
        <v>330</v>
      </c>
      <c r="BM504" s="24" t="s">
        <v>2790</v>
      </c>
    </row>
    <row r="505" spans="2:65" s="1" customFormat="1" ht="22.5" customHeight="1">
      <c r="B505" s="41"/>
      <c r="C505" s="195" t="s">
        <v>1342</v>
      </c>
      <c r="D505" s="195" t="s">
        <v>253</v>
      </c>
      <c r="E505" s="196" t="s">
        <v>1335</v>
      </c>
      <c r="F505" s="197" t="s">
        <v>1336</v>
      </c>
      <c r="G505" s="198" t="s">
        <v>301</v>
      </c>
      <c r="H505" s="199">
        <v>1</v>
      </c>
      <c r="I505" s="200"/>
      <c r="J505" s="201">
        <f t="shared" si="90"/>
        <v>0</v>
      </c>
      <c r="K505" s="197" t="s">
        <v>21</v>
      </c>
      <c r="L505" s="61"/>
      <c r="M505" s="202" t="s">
        <v>21</v>
      </c>
      <c r="N505" s="203" t="s">
        <v>43</v>
      </c>
      <c r="O505" s="42"/>
      <c r="P505" s="204">
        <f t="shared" si="91"/>
        <v>0</v>
      </c>
      <c r="Q505" s="204">
        <v>0</v>
      </c>
      <c r="R505" s="204">
        <f t="shared" si="92"/>
        <v>0</v>
      </c>
      <c r="S505" s="204">
        <v>0</v>
      </c>
      <c r="T505" s="205">
        <f t="shared" si="93"/>
        <v>0</v>
      </c>
      <c r="AR505" s="24" t="s">
        <v>330</v>
      </c>
      <c r="AT505" s="24" t="s">
        <v>253</v>
      </c>
      <c r="AU505" s="24" t="s">
        <v>94</v>
      </c>
      <c r="AY505" s="24" t="s">
        <v>250</v>
      </c>
      <c r="BE505" s="206">
        <f t="shared" si="94"/>
        <v>0</v>
      </c>
      <c r="BF505" s="206">
        <f t="shared" si="95"/>
        <v>0</v>
      </c>
      <c r="BG505" s="206">
        <f t="shared" si="96"/>
        <v>0</v>
      </c>
      <c r="BH505" s="206">
        <f t="shared" si="97"/>
        <v>0</v>
      </c>
      <c r="BI505" s="206">
        <f t="shared" si="98"/>
        <v>0</v>
      </c>
      <c r="BJ505" s="24" t="s">
        <v>94</v>
      </c>
      <c r="BK505" s="206">
        <f t="shared" si="99"/>
        <v>0</v>
      </c>
      <c r="BL505" s="24" t="s">
        <v>330</v>
      </c>
      <c r="BM505" s="24" t="s">
        <v>2791</v>
      </c>
    </row>
    <row r="506" spans="2:65" s="1" customFormat="1" ht="22.5" customHeight="1">
      <c r="B506" s="41"/>
      <c r="C506" s="234" t="s">
        <v>1346</v>
      </c>
      <c r="D506" s="234" t="s">
        <v>304</v>
      </c>
      <c r="E506" s="235" t="s">
        <v>1339</v>
      </c>
      <c r="F506" s="236" t="s">
        <v>1340</v>
      </c>
      <c r="G506" s="237" t="s">
        <v>301</v>
      </c>
      <c r="H506" s="238">
        <v>1</v>
      </c>
      <c r="I506" s="239"/>
      <c r="J506" s="240">
        <f t="shared" si="90"/>
        <v>0</v>
      </c>
      <c r="K506" s="236" t="s">
        <v>21</v>
      </c>
      <c r="L506" s="241"/>
      <c r="M506" s="242" t="s">
        <v>21</v>
      </c>
      <c r="N506" s="243" t="s">
        <v>43</v>
      </c>
      <c r="O506" s="42"/>
      <c r="P506" s="204">
        <f t="shared" si="91"/>
        <v>0</v>
      </c>
      <c r="Q506" s="204">
        <v>5.0000000000000001E-3</v>
      </c>
      <c r="R506" s="204">
        <f t="shared" si="92"/>
        <v>5.0000000000000001E-3</v>
      </c>
      <c r="S506" s="204">
        <v>0</v>
      </c>
      <c r="T506" s="205">
        <f t="shared" si="93"/>
        <v>0</v>
      </c>
      <c r="AR506" s="24" t="s">
        <v>408</v>
      </c>
      <c r="AT506" s="24" t="s">
        <v>304</v>
      </c>
      <c r="AU506" s="24" t="s">
        <v>94</v>
      </c>
      <c r="AY506" s="24" t="s">
        <v>250</v>
      </c>
      <c r="BE506" s="206">
        <f t="shared" si="94"/>
        <v>0</v>
      </c>
      <c r="BF506" s="206">
        <f t="shared" si="95"/>
        <v>0</v>
      </c>
      <c r="BG506" s="206">
        <f t="shared" si="96"/>
        <v>0</v>
      </c>
      <c r="BH506" s="206">
        <f t="shared" si="97"/>
        <v>0</v>
      </c>
      <c r="BI506" s="206">
        <f t="shared" si="98"/>
        <v>0</v>
      </c>
      <c r="BJ506" s="24" t="s">
        <v>94</v>
      </c>
      <c r="BK506" s="206">
        <f t="shared" si="99"/>
        <v>0</v>
      </c>
      <c r="BL506" s="24" t="s">
        <v>330</v>
      </c>
      <c r="BM506" s="24" t="s">
        <v>2792</v>
      </c>
    </row>
    <row r="507" spans="2:65" s="1" customFormat="1" ht="22.5" customHeight="1">
      <c r="B507" s="41"/>
      <c r="C507" s="195" t="s">
        <v>1350</v>
      </c>
      <c r="D507" s="195" t="s">
        <v>253</v>
      </c>
      <c r="E507" s="196" t="s">
        <v>1343</v>
      </c>
      <c r="F507" s="197" t="s">
        <v>1344</v>
      </c>
      <c r="G507" s="198" t="s">
        <v>301</v>
      </c>
      <c r="H507" s="199">
        <v>1</v>
      </c>
      <c r="I507" s="200"/>
      <c r="J507" s="201">
        <f t="shared" si="90"/>
        <v>0</v>
      </c>
      <c r="K507" s="197" t="s">
        <v>21</v>
      </c>
      <c r="L507" s="61"/>
      <c r="M507" s="202" t="s">
        <v>21</v>
      </c>
      <c r="N507" s="203" t="s">
        <v>43</v>
      </c>
      <c r="O507" s="42"/>
      <c r="P507" s="204">
        <f t="shared" si="91"/>
        <v>0</v>
      </c>
      <c r="Q507" s="204">
        <v>0</v>
      </c>
      <c r="R507" s="204">
        <f t="shared" si="92"/>
        <v>0</v>
      </c>
      <c r="S507" s="204">
        <v>0</v>
      </c>
      <c r="T507" s="205">
        <f t="shared" si="93"/>
        <v>0</v>
      </c>
      <c r="AR507" s="24" t="s">
        <v>330</v>
      </c>
      <c r="AT507" s="24" t="s">
        <v>253</v>
      </c>
      <c r="AU507" s="24" t="s">
        <v>94</v>
      </c>
      <c r="AY507" s="24" t="s">
        <v>250</v>
      </c>
      <c r="BE507" s="206">
        <f t="shared" si="94"/>
        <v>0</v>
      </c>
      <c r="BF507" s="206">
        <f t="shared" si="95"/>
        <v>0</v>
      </c>
      <c r="BG507" s="206">
        <f t="shared" si="96"/>
        <v>0</v>
      </c>
      <c r="BH507" s="206">
        <f t="shared" si="97"/>
        <v>0</v>
      </c>
      <c r="BI507" s="206">
        <f t="shared" si="98"/>
        <v>0</v>
      </c>
      <c r="BJ507" s="24" t="s">
        <v>94</v>
      </c>
      <c r="BK507" s="206">
        <f t="shared" si="99"/>
        <v>0</v>
      </c>
      <c r="BL507" s="24" t="s">
        <v>330</v>
      </c>
      <c r="BM507" s="24" t="s">
        <v>2793</v>
      </c>
    </row>
    <row r="508" spans="2:65" s="1" customFormat="1" ht="22.5" customHeight="1">
      <c r="B508" s="41"/>
      <c r="C508" s="234" t="s">
        <v>1354</v>
      </c>
      <c r="D508" s="234" t="s">
        <v>304</v>
      </c>
      <c r="E508" s="235" t="s">
        <v>1347</v>
      </c>
      <c r="F508" s="236" t="s">
        <v>1348</v>
      </c>
      <c r="G508" s="237" t="s">
        <v>301</v>
      </c>
      <c r="H508" s="238">
        <v>1</v>
      </c>
      <c r="I508" s="239"/>
      <c r="J508" s="240">
        <f t="shared" si="90"/>
        <v>0</v>
      </c>
      <c r="K508" s="236" t="s">
        <v>21</v>
      </c>
      <c r="L508" s="241"/>
      <c r="M508" s="242" t="s">
        <v>21</v>
      </c>
      <c r="N508" s="243" t="s">
        <v>43</v>
      </c>
      <c r="O508" s="42"/>
      <c r="P508" s="204">
        <f t="shared" si="91"/>
        <v>0</v>
      </c>
      <c r="Q508" s="204">
        <v>6.0000000000000002E-5</v>
      </c>
      <c r="R508" s="204">
        <f t="shared" si="92"/>
        <v>6.0000000000000002E-5</v>
      </c>
      <c r="S508" s="204">
        <v>0</v>
      </c>
      <c r="T508" s="205">
        <f t="shared" si="93"/>
        <v>0</v>
      </c>
      <c r="AR508" s="24" t="s">
        <v>408</v>
      </c>
      <c r="AT508" s="24" t="s">
        <v>304</v>
      </c>
      <c r="AU508" s="24" t="s">
        <v>94</v>
      </c>
      <c r="AY508" s="24" t="s">
        <v>250</v>
      </c>
      <c r="BE508" s="206">
        <f t="shared" si="94"/>
        <v>0</v>
      </c>
      <c r="BF508" s="206">
        <f t="shared" si="95"/>
        <v>0</v>
      </c>
      <c r="BG508" s="206">
        <f t="shared" si="96"/>
        <v>0</v>
      </c>
      <c r="BH508" s="206">
        <f t="shared" si="97"/>
        <v>0</v>
      </c>
      <c r="BI508" s="206">
        <f t="shared" si="98"/>
        <v>0</v>
      </c>
      <c r="BJ508" s="24" t="s">
        <v>94</v>
      </c>
      <c r="BK508" s="206">
        <f t="shared" si="99"/>
        <v>0</v>
      </c>
      <c r="BL508" s="24" t="s">
        <v>330</v>
      </c>
      <c r="BM508" s="24" t="s">
        <v>2794</v>
      </c>
    </row>
    <row r="509" spans="2:65" s="1" customFormat="1" ht="22.5" customHeight="1">
      <c r="B509" s="41"/>
      <c r="C509" s="195" t="s">
        <v>1358</v>
      </c>
      <c r="D509" s="195" t="s">
        <v>253</v>
      </c>
      <c r="E509" s="196" t="s">
        <v>1351</v>
      </c>
      <c r="F509" s="197" t="s">
        <v>1352</v>
      </c>
      <c r="G509" s="198" t="s">
        <v>301</v>
      </c>
      <c r="H509" s="199">
        <v>4</v>
      </c>
      <c r="I509" s="200"/>
      <c r="J509" s="201">
        <f t="shared" si="90"/>
        <v>0</v>
      </c>
      <c r="K509" s="197" t="s">
        <v>21</v>
      </c>
      <c r="L509" s="61"/>
      <c r="M509" s="202" t="s">
        <v>21</v>
      </c>
      <c r="N509" s="203" t="s">
        <v>43</v>
      </c>
      <c r="O509" s="42"/>
      <c r="P509" s="204">
        <f t="shared" si="91"/>
        <v>0</v>
      </c>
      <c r="Q509" s="204">
        <v>0</v>
      </c>
      <c r="R509" s="204">
        <f t="shared" si="92"/>
        <v>0</v>
      </c>
      <c r="S509" s="204">
        <v>0</v>
      </c>
      <c r="T509" s="205">
        <f t="shared" si="93"/>
        <v>0</v>
      </c>
      <c r="AR509" s="24" t="s">
        <v>330</v>
      </c>
      <c r="AT509" s="24" t="s">
        <v>253</v>
      </c>
      <c r="AU509" s="24" t="s">
        <v>94</v>
      </c>
      <c r="AY509" s="24" t="s">
        <v>250</v>
      </c>
      <c r="BE509" s="206">
        <f t="shared" si="94"/>
        <v>0</v>
      </c>
      <c r="BF509" s="206">
        <f t="shared" si="95"/>
        <v>0</v>
      </c>
      <c r="BG509" s="206">
        <f t="shared" si="96"/>
        <v>0</v>
      </c>
      <c r="BH509" s="206">
        <f t="shared" si="97"/>
        <v>0</v>
      </c>
      <c r="BI509" s="206">
        <f t="shared" si="98"/>
        <v>0</v>
      </c>
      <c r="BJ509" s="24" t="s">
        <v>94</v>
      </c>
      <c r="BK509" s="206">
        <f t="shared" si="99"/>
        <v>0</v>
      </c>
      <c r="BL509" s="24" t="s">
        <v>330</v>
      </c>
      <c r="BM509" s="24" t="s">
        <v>2795</v>
      </c>
    </row>
    <row r="510" spans="2:65" s="1" customFormat="1" ht="22.5" customHeight="1">
      <c r="B510" s="41"/>
      <c r="C510" s="234" t="s">
        <v>1362</v>
      </c>
      <c r="D510" s="234" t="s">
        <v>304</v>
      </c>
      <c r="E510" s="235" t="s">
        <v>1355</v>
      </c>
      <c r="F510" s="236" t="s">
        <v>1356</v>
      </c>
      <c r="G510" s="237" t="s">
        <v>301</v>
      </c>
      <c r="H510" s="238">
        <v>4</v>
      </c>
      <c r="I510" s="239"/>
      <c r="J510" s="240">
        <f t="shared" si="90"/>
        <v>0</v>
      </c>
      <c r="K510" s="236" t="s">
        <v>21</v>
      </c>
      <c r="L510" s="241"/>
      <c r="M510" s="242" t="s">
        <v>21</v>
      </c>
      <c r="N510" s="243" t="s">
        <v>43</v>
      </c>
      <c r="O510" s="42"/>
      <c r="P510" s="204">
        <f t="shared" si="91"/>
        <v>0</v>
      </c>
      <c r="Q510" s="204">
        <v>6.0000000000000002E-5</v>
      </c>
      <c r="R510" s="204">
        <f t="shared" si="92"/>
        <v>2.4000000000000001E-4</v>
      </c>
      <c r="S510" s="204">
        <v>0</v>
      </c>
      <c r="T510" s="205">
        <f t="shared" si="93"/>
        <v>0</v>
      </c>
      <c r="AR510" s="24" t="s">
        <v>408</v>
      </c>
      <c r="AT510" s="24" t="s">
        <v>304</v>
      </c>
      <c r="AU510" s="24" t="s">
        <v>94</v>
      </c>
      <c r="AY510" s="24" t="s">
        <v>250</v>
      </c>
      <c r="BE510" s="206">
        <f t="shared" si="94"/>
        <v>0</v>
      </c>
      <c r="BF510" s="206">
        <f t="shared" si="95"/>
        <v>0</v>
      </c>
      <c r="BG510" s="206">
        <f t="shared" si="96"/>
        <v>0</v>
      </c>
      <c r="BH510" s="206">
        <f t="shared" si="97"/>
        <v>0</v>
      </c>
      <c r="BI510" s="206">
        <f t="shared" si="98"/>
        <v>0</v>
      </c>
      <c r="BJ510" s="24" t="s">
        <v>94</v>
      </c>
      <c r="BK510" s="206">
        <f t="shared" si="99"/>
        <v>0</v>
      </c>
      <c r="BL510" s="24" t="s">
        <v>330</v>
      </c>
      <c r="BM510" s="24" t="s">
        <v>2796</v>
      </c>
    </row>
    <row r="511" spans="2:65" s="1" customFormat="1" ht="22.5" customHeight="1">
      <c r="B511" s="41"/>
      <c r="C511" s="195" t="s">
        <v>1366</v>
      </c>
      <c r="D511" s="195" t="s">
        <v>253</v>
      </c>
      <c r="E511" s="196" t="s">
        <v>1359</v>
      </c>
      <c r="F511" s="197" t="s">
        <v>1360</v>
      </c>
      <c r="G511" s="198" t="s">
        <v>301</v>
      </c>
      <c r="H511" s="199">
        <v>1</v>
      </c>
      <c r="I511" s="200"/>
      <c r="J511" s="201">
        <f t="shared" si="90"/>
        <v>0</v>
      </c>
      <c r="K511" s="197" t="s">
        <v>21</v>
      </c>
      <c r="L511" s="61"/>
      <c r="M511" s="202" t="s">
        <v>21</v>
      </c>
      <c r="N511" s="203" t="s">
        <v>43</v>
      </c>
      <c r="O511" s="42"/>
      <c r="P511" s="204">
        <f t="shared" si="91"/>
        <v>0</v>
      </c>
      <c r="Q511" s="204">
        <v>0</v>
      </c>
      <c r="R511" s="204">
        <f t="shared" si="92"/>
        <v>0</v>
      </c>
      <c r="S511" s="204">
        <v>0</v>
      </c>
      <c r="T511" s="205">
        <f t="shared" si="93"/>
        <v>0</v>
      </c>
      <c r="AR511" s="24" t="s">
        <v>330</v>
      </c>
      <c r="AT511" s="24" t="s">
        <v>253</v>
      </c>
      <c r="AU511" s="24" t="s">
        <v>94</v>
      </c>
      <c r="AY511" s="24" t="s">
        <v>250</v>
      </c>
      <c r="BE511" s="206">
        <f t="shared" si="94"/>
        <v>0</v>
      </c>
      <c r="BF511" s="206">
        <f t="shared" si="95"/>
        <v>0</v>
      </c>
      <c r="BG511" s="206">
        <f t="shared" si="96"/>
        <v>0</v>
      </c>
      <c r="BH511" s="206">
        <f t="shared" si="97"/>
        <v>0</v>
      </c>
      <c r="BI511" s="206">
        <f t="shared" si="98"/>
        <v>0</v>
      </c>
      <c r="BJ511" s="24" t="s">
        <v>94</v>
      </c>
      <c r="BK511" s="206">
        <f t="shared" si="99"/>
        <v>0</v>
      </c>
      <c r="BL511" s="24" t="s">
        <v>330</v>
      </c>
      <c r="BM511" s="24" t="s">
        <v>2797</v>
      </c>
    </row>
    <row r="512" spans="2:65" s="1" customFormat="1" ht="22.5" customHeight="1">
      <c r="B512" s="41"/>
      <c r="C512" s="195" t="s">
        <v>1370</v>
      </c>
      <c r="D512" s="195" t="s">
        <v>253</v>
      </c>
      <c r="E512" s="196" t="s">
        <v>1363</v>
      </c>
      <c r="F512" s="197" t="s">
        <v>1364</v>
      </c>
      <c r="G512" s="198" t="s">
        <v>356</v>
      </c>
      <c r="H512" s="199">
        <v>40</v>
      </c>
      <c r="I512" s="200"/>
      <c r="J512" s="201">
        <f t="shared" si="90"/>
        <v>0</v>
      </c>
      <c r="K512" s="197" t="s">
        <v>21</v>
      </c>
      <c r="L512" s="61"/>
      <c r="M512" s="202" t="s">
        <v>21</v>
      </c>
      <c r="N512" s="203" t="s">
        <v>43</v>
      </c>
      <c r="O512" s="42"/>
      <c r="P512" s="204">
        <f t="shared" si="91"/>
        <v>0</v>
      </c>
      <c r="Q512" s="204">
        <v>0</v>
      </c>
      <c r="R512" s="204">
        <f t="shared" si="92"/>
        <v>0</v>
      </c>
      <c r="S512" s="204">
        <v>0</v>
      </c>
      <c r="T512" s="205">
        <f t="shared" si="93"/>
        <v>0</v>
      </c>
      <c r="AR512" s="24" t="s">
        <v>330</v>
      </c>
      <c r="AT512" s="24" t="s">
        <v>253</v>
      </c>
      <c r="AU512" s="24" t="s">
        <v>94</v>
      </c>
      <c r="AY512" s="24" t="s">
        <v>250</v>
      </c>
      <c r="BE512" s="206">
        <f t="shared" si="94"/>
        <v>0</v>
      </c>
      <c r="BF512" s="206">
        <f t="shared" si="95"/>
        <v>0</v>
      </c>
      <c r="BG512" s="206">
        <f t="shared" si="96"/>
        <v>0</v>
      </c>
      <c r="BH512" s="206">
        <f t="shared" si="97"/>
        <v>0</v>
      </c>
      <c r="BI512" s="206">
        <f t="shared" si="98"/>
        <v>0</v>
      </c>
      <c r="BJ512" s="24" t="s">
        <v>94</v>
      </c>
      <c r="BK512" s="206">
        <f t="shared" si="99"/>
        <v>0</v>
      </c>
      <c r="BL512" s="24" t="s">
        <v>330</v>
      </c>
      <c r="BM512" s="24" t="s">
        <v>2798</v>
      </c>
    </row>
    <row r="513" spans="2:65" s="1" customFormat="1" ht="22.5" customHeight="1">
      <c r="B513" s="41"/>
      <c r="C513" s="195" t="s">
        <v>1376</v>
      </c>
      <c r="D513" s="195" t="s">
        <v>253</v>
      </c>
      <c r="E513" s="196" t="s">
        <v>1367</v>
      </c>
      <c r="F513" s="197" t="s">
        <v>1368</v>
      </c>
      <c r="G513" s="198" t="s">
        <v>356</v>
      </c>
      <c r="H513" s="199">
        <v>4</v>
      </c>
      <c r="I513" s="200"/>
      <c r="J513" s="201">
        <f t="shared" si="90"/>
        <v>0</v>
      </c>
      <c r="K513" s="197" t="s">
        <v>21</v>
      </c>
      <c r="L513" s="61"/>
      <c r="M513" s="202" t="s">
        <v>21</v>
      </c>
      <c r="N513" s="203" t="s">
        <v>43</v>
      </c>
      <c r="O513" s="42"/>
      <c r="P513" s="204">
        <f t="shared" si="91"/>
        <v>0</v>
      </c>
      <c r="Q513" s="204">
        <v>0</v>
      </c>
      <c r="R513" s="204">
        <f t="shared" si="92"/>
        <v>0</v>
      </c>
      <c r="S513" s="204">
        <v>0</v>
      </c>
      <c r="T513" s="205">
        <f t="shared" si="93"/>
        <v>0</v>
      </c>
      <c r="AR513" s="24" t="s">
        <v>330</v>
      </c>
      <c r="AT513" s="24" t="s">
        <v>253</v>
      </c>
      <c r="AU513" s="24" t="s">
        <v>94</v>
      </c>
      <c r="AY513" s="24" t="s">
        <v>250</v>
      </c>
      <c r="BE513" s="206">
        <f t="shared" si="94"/>
        <v>0</v>
      </c>
      <c r="BF513" s="206">
        <f t="shared" si="95"/>
        <v>0</v>
      </c>
      <c r="BG513" s="206">
        <f t="shared" si="96"/>
        <v>0</v>
      </c>
      <c r="BH513" s="206">
        <f t="shared" si="97"/>
        <v>0</v>
      </c>
      <c r="BI513" s="206">
        <f t="shared" si="98"/>
        <v>0</v>
      </c>
      <c r="BJ513" s="24" t="s">
        <v>94</v>
      </c>
      <c r="BK513" s="206">
        <f t="shared" si="99"/>
        <v>0</v>
      </c>
      <c r="BL513" s="24" t="s">
        <v>330</v>
      </c>
      <c r="BM513" s="24" t="s">
        <v>2799</v>
      </c>
    </row>
    <row r="514" spans="2:65" s="1" customFormat="1" ht="22.5" customHeight="1">
      <c r="B514" s="41"/>
      <c r="C514" s="195" t="s">
        <v>1380</v>
      </c>
      <c r="D514" s="195" t="s">
        <v>253</v>
      </c>
      <c r="E514" s="196" t="s">
        <v>1371</v>
      </c>
      <c r="F514" s="197" t="s">
        <v>1372</v>
      </c>
      <c r="G514" s="198" t="s">
        <v>266</v>
      </c>
      <c r="H514" s="199">
        <v>1.2E-2</v>
      </c>
      <c r="I514" s="200"/>
      <c r="J514" s="201">
        <f t="shared" si="90"/>
        <v>0</v>
      </c>
      <c r="K514" s="197" t="s">
        <v>21</v>
      </c>
      <c r="L514" s="61"/>
      <c r="M514" s="202" t="s">
        <v>21</v>
      </c>
      <c r="N514" s="203" t="s">
        <v>43</v>
      </c>
      <c r="O514" s="42"/>
      <c r="P514" s="204">
        <f t="shared" si="91"/>
        <v>0</v>
      </c>
      <c r="Q514" s="204">
        <v>0</v>
      </c>
      <c r="R514" s="204">
        <f t="shared" si="92"/>
        <v>0</v>
      </c>
      <c r="S514" s="204">
        <v>0</v>
      </c>
      <c r="T514" s="205">
        <f t="shared" si="93"/>
        <v>0</v>
      </c>
      <c r="AR514" s="24" t="s">
        <v>330</v>
      </c>
      <c r="AT514" s="24" t="s">
        <v>253</v>
      </c>
      <c r="AU514" s="24" t="s">
        <v>94</v>
      </c>
      <c r="AY514" s="24" t="s">
        <v>250</v>
      </c>
      <c r="BE514" s="206">
        <f t="shared" si="94"/>
        <v>0</v>
      </c>
      <c r="BF514" s="206">
        <f t="shared" si="95"/>
        <v>0</v>
      </c>
      <c r="BG514" s="206">
        <f t="shared" si="96"/>
        <v>0</v>
      </c>
      <c r="BH514" s="206">
        <f t="shared" si="97"/>
        <v>0</v>
      </c>
      <c r="BI514" s="206">
        <f t="shared" si="98"/>
        <v>0</v>
      </c>
      <c r="BJ514" s="24" t="s">
        <v>94</v>
      </c>
      <c r="BK514" s="206">
        <f t="shared" si="99"/>
        <v>0</v>
      </c>
      <c r="BL514" s="24" t="s">
        <v>330</v>
      </c>
      <c r="BM514" s="24" t="s">
        <v>2800</v>
      </c>
    </row>
    <row r="515" spans="2:65" s="10" customFormat="1" ht="29.85" customHeight="1">
      <c r="B515" s="178"/>
      <c r="C515" s="179"/>
      <c r="D515" s="192" t="s">
        <v>70</v>
      </c>
      <c r="E515" s="193" t="s">
        <v>1374</v>
      </c>
      <c r="F515" s="193" t="s">
        <v>1375</v>
      </c>
      <c r="G515" s="179"/>
      <c r="H515" s="179"/>
      <c r="I515" s="182"/>
      <c r="J515" s="194">
        <f>BK515</f>
        <v>0</v>
      </c>
      <c r="K515" s="179"/>
      <c r="L515" s="184"/>
      <c r="M515" s="185"/>
      <c r="N515" s="186"/>
      <c r="O515" s="186"/>
      <c r="P515" s="187">
        <f>SUM(P516:P536)</f>
        <v>0</v>
      </c>
      <c r="Q515" s="186"/>
      <c r="R515" s="187">
        <f>SUM(R516:R536)</f>
        <v>6.8639999999999993E-2</v>
      </c>
      <c r="S515" s="186"/>
      <c r="T515" s="188">
        <f>SUM(T516:T536)</f>
        <v>0</v>
      </c>
      <c r="AR515" s="189" t="s">
        <v>94</v>
      </c>
      <c r="AT515" s="190" t="s">
        <v>70</v>
      </c>
      <c r="AU515" s="190" t="s">
        <v>79</v>
      </c>
      <c r="AY515" s="189" t="s">
        <v>250</v>
      </c>
      <c r="BK515" s="191">
        <f>SUM(BK516:BK536)</f>
        <v>0</v>
      </c>
    </row>
    <row r="516" spans="2:65" s="1" customFormat="1" ht="22.5" customHeight="1">
      <c r="B516" s="41"/>
      <c r="C516" s="195" t="s">
        <v>1383</v>
      </c>
      <c r="D516" s="195" t="s">
        <v>253</v>
      </c>
      <c r="E516" s="196" t="s">
        <v>2801</v>
      </c>
      <c r="F516" s="197" t="s">
        <v>1378</v>
      </c>
      <c r="G516" s="198" t="s">
        <v>301</v>
      </c>
      <c r="H516" s="199">
        <v>2</v>
      </c>
      <c r="I516" s="200"/>
      <c r="J516" s="201">
        <f t="shared" ref="J516:J536" si="100">ROUND(I516*H516,2)</f>
        <v>0</v>
      </c>
      <c r="K516" s="197" t="s">
        <v>21</v>
      </c>
      <c r="L516" s="61"/>
      <c r="M516" s="202" t="s">
        <v>21</v>
      </c>
      <c r="N516" s="203" t="s">
        <v>43</v>
      </c>
      <c r="O516" s="42"/>
      <c r="P516" s="204">
        <f t="shared" ref="P516:P536" si="101">O516*H516</f>
        <v>0</v>
      </c>
      <c r="Q516" s="204">
        <v>0</v>
      </c>
      <c r="R516" s="204">
        <f t="shared" ref="R516:R536" si="102">Q516*H516</f>
        <v>0</v>
      </c>
      <c r="S516" s="204">
        <v>0</v>
      </c>
      <c r="T516" s="205">
        <f t="shared" ref="T516:T536" si="103">S516*H516</f>
        <v>0</v>
      </c>
      <c r="AR516" s="24" t="s">
        <v>330</v>
      </c>
      <c r="AT516" s="24" t="s">
        <v>253</v>
      </c>
      <c r="AU516" s="24" t="s">
        <v>94</v>
      </c>
      <c r="AY516" s="24" t="s">
        <v>250</v>
      </c>
      <c r="BE516" s="206">
        <f t="shared" ref="BE516:BE536" si="104">IF(N516="základní",J516,0)</f>
        <v>0</v>
      </c>
      <c r="BF516" s="206">
        <f t="shared" ref="BF516:BF536" si="105">IF(N516="snížená",J516,0)</f>
        <v>0</v>
      </c>
      <c r="BG516" s="206">
        <f t="shared" ref="BG516:BG536" si="106">IF(N516="zákl. přenesená",J516,0)</f>
        <v>0</v>
      </c>
      <c r="BH516" s="206">
        <f t="shared" ref="BH516:BH536" si="107">IF(N516="sníž. přenesená",J516,0)</f>
        <v>0</v>
      </c>
      <c r="BI516" s="206">
        <f t="shared" ref="BI516:BI536" si="108">IF(N516="nulová",J516,0)</f>
        <v>0</v>
      </c>
      <c r="BJ516" s="24" t="s">
        <v>94</v>
      </c>
      <c r="BK516" s="206">
        <f t="shared" ref="BK516:BK536" si="109">ROUND(I516*H516,2)</f>
        <v>0</v>
      </c>
      <c r="BL516" s="24" t="s">
        <v>330</v>
      </c>
      <c r="BM516" s="24" t="s">
        <v>2802</v>
      </c>
    </row>
    <row r="517" spans="2:65" s="1" customFormat="1" ht="22.5" customHeight="1">
      <c r="B517" s="41"/>
      <c r="C517" s="234" t="s">
        <v>1387</v>
      </c>
      <c r="D517" s="234" t="s">
        <v>304</v>
      </c>
      <c r="E517" s="235" t="s">
        <v>572</v>
      </c>
      <c r="F517" s="236" t="s">
        <v>1381</v>
      </c>
      <c r="G517" s="237" t="s">
        <v>301</v>
      </c>
      <c r="H517" s="238">
        <v>2</v>
      </c>
      <c r="I517" s="239"/>
      <c r="J517" s="240">
        <f t="shared" si="100"/>
        <v>0</v>
      </c>
      <c r="K517" s="236" t="s">
        <v>21</v>
      </c>
      <c r="L517" s="241"/>
      <c r="M517" s="242" t="s">
        <v>21</v>
      </c>
      <c r="N517" s="243" t="s">
        <v>43</v>
      </c>
      <c r="O517" s="42"/>
      <c r="P517" s="204">
        <f t="shared" si="101"/>
        <v>0</v>
      </c>
      <c r="Q517" s="204">
        <v>0</v>
      </c>
      <c r="R517" s="204">
        <f t="shared" si="102"/>
        <v>0</v>
      </c>
      <c r="S517" s="204">
        <v>0</v>
      </c>
      <c r="T517" s="205">
        <f t="shared" si="103"/>
        <v>0</v>
      </c>
      <c r="AR517" s="24" t="s">
        <v>408</v>
      </c>
      <c r="AT517" s="24" t="s">
        <v>304</v>
      </c>
      <c r="AU517" s="24" t="s">
        <v>94</v>
      </c>
      <c r="AY517" s="24" t="s">
        <v>250</v>
      </c>
      <c r="BE517" s="206">
        <f t="shared" si="104"/>
        <v>0</v>
      </c>
      <c r="BF517" s="206">
        <f t="shared" si="105"/>
        <v>0</v>
      </c>
      <c r="BG517" s="206">
        <f t="shared" si="106"/>
        <v>0</v>
      </c>
      <c r="BH517" s="206">
        <f t="shared" si="107"/>
        <v>0</v>
      </c>
      <c r="BI517" s="206">
        <f t="shared" si="108"/>
        <v>0</v>
      </c>
      <c r="BJ517" s="24" t="s">
        <v>94</v>
      </c>
      <c r="BK517" s="206">
        <f t="shared" si="109"/>
        <v>0</v>
      </c>
      <c r="BL517" s="24" t="s">
        <v>330</v>
      </c>
      <c r="BM517" s="24" t="s">
        <v>2803</v>
      </c>
    </row>
    <row r="518" spans="2:65" s="1" customFormat="1" ht="22.5" customHeight="1">
      <c r="B518" s="41"/>
      <c r="C518" s="195" t="s">
        <v>1391</v>
      </c>
      <c r="D518" s="195" t="s">
        <v>253</v>
      </c>
      <c r="E518" s="196" t="s">
        <v>2804</v>
      </c>
      <c r="F518" s="197" t="s">
        <v>1385</v>
      </c>
      <c r="G518" s="198" t="s">
        <v>356</v>
      </c>
      <c r="H518" s="199">
        <v>11</v>
      </c>
      <c r="I518" s="200"/>
      <c r="J518" s="201">
        <f t="shared" si="100"/>
        <v>0</v>
      </c>
      <c r="K518" s="197" t="s">
        <v>21</v>
      </c>
      <c r="L518" s="61"/>
      <c r="M518" s="202" t="s">
        <v>21</v>
      </c>
      <c r="N518" s="203" t="s">
        <v>43</v>
      </c>
      <c r="O518" s="42"/>
      <c r="P518" s="204">
        <f t="shared" si="101"/>
        <v>0</v>
      </c>
      <c r="Q518" s="204">
        <v>3.1199999999999999E-3</v>
      </c>
      <c r="R518" s="204">
        <f t="shared" si="102"/>
        <v>3.4319999999999996E-2</v>
      </c>
      <c r="S518" s="204">
        <v>0</v>
      </c>
      <c r="T518" s="205">
        <f t="shared" si="103"/>
        <v>0</v>
      </c>
      <c r="AR518" s="24" t="s">
        <v>330</v>
      </c>
      <c r="AT518" s="24" t="s">
        <v>253</v>
      </c>
      <c r="AU518" s="24" t="s">
        <v>94</v>
      </c>
      <c r="AY518" s="24" t="s">
        <v>250</v>
      </c>
      <c r="BE518" s="206">
        <f t="shared" si="104"/>
        <v>0</v>
      </c>
      <c r="BF518" s="206">
        <f t="shared" si="105"/>
        <v>0</v>
      </c>
      <c r="BG518" s="206">
        <f t="shared" si="106"/>
        <v>0</v>
      </c>
      <c r="BH518" s="206">
        <f t="shared" si="107"/>
        <v>0</v>
      </c>
      <c r="BI518" s="206">
        <f t="shared" si="108"/>
        <v>0</v>
      </c>
      <c r="BJ518" s="24" t="s">
        <v>94</v>
      </c>
      <c r="BK518" s="206">
        <f t="shared" si="109"/>
        <v>0</v>
      </c>
      <c r="BL518" s="24" t="s">
        <v>330</v>
      </c>
      <c r="BM518" s="24" t="s">
        <v>2805</v>
      </c>
    </row>
    <row r="519" spans="2:65" s="1" customFormat="1" ht="22.5" customHeight="1">
      <c r="B519" s="41"/>
      <c r="C519" s="195" t="s">
        <v>1395</v>
      </c>
      <c r="D519" s="195" t="s">
        <v>253</v>
      </c>
      <c r="E519" s="196" t="s">
        <v>2806</v>
      </c>
      <c r="F519" s="197" t="s">
        <v>1389</v>
      </c>
      <c r="G519" s="198" t="s">
        <v>356</v>
      </c>
      <c r="H519" s="199">
        <v>11</v>
      </c>
      <c r="I519" s="200"/>
      <c r="J519" s="201">
        <f t="shared" si="100"/>
        <v>0</v>
      </c>
      <c r="K519" s="197" t="s">
        <v>21</v>
      </c>
      <c r="L519" s="61"/>
      <c r="M519" s="202" t="s">
        <v>21</v>
      </c>
      <c r="N519" s="203" t="s">
        <v>43</v>
      </c>
      <c r="O519" s="42"/>
      <c r="P519" s="204">
        <f t="shared" si="101"/>
        <v>0</v>
      </c>
      <c r="Q519" s="204">
        <v>3.1199999999999999E-3</v>
      </c>
      <c r="R519" s="204">
        <f t="shared" si="102"/>
        <v>3.4319999999999996E-2</v>
      </c>
      <c r="S519" s="204">
        <v>0</v>
      </c>
      <c r="T519" s="205">
        <f t="shared" si="103"/>
        <v>0</v>
      </c>
      <c r="AR519" s="24" t="s">
        <v>330</v>
      </c>
      <c r="AT519" s="24" t="s">
        <v>253</v>
      </c>
      <c r="AU519" s="24" t="s">
        <v>94</v>
      </c>
      <c r="AY519" s="24" t="s">
        <v>250</v>
      </c>
      <c r="BE519" s="206">
        <f t="shared" si="104"/>
        <v>0</v>
      </c>
      <c r="BF519" s="206">
        <f t="shared" si="105"/>
        <v>0</v>
      </c>
      <c r="BG519" s="206">
        <f t="shared" si="106"/>
        <v>0</v>
      </c>
      <c r="BH519" s="206">
        <f t="shared" si="107"/>
        <v>0</v>
      </c>
      <c r="BI519" s="206">
        <f t="shared" si="108"/>
        <v>0</v>
      </c>
      <c r="BJ519" s="24" t="s">
        <v>94</v>
      </c>
      <c r="BK519" s="206">
        <f t="shared" si="109"/>
        <v>0</v>
      </c>
      <c r="BL519" s="24" t="s">
        <v>330</v>
      </c>
      <c r="BM519" s="24" t="s">
        <v>2807</v>
      </c>
    </row>
    <row r="520" spans="2:65" s="1" customFormat="1" ht="22.5" customHeight="1">
      <c r="B520" s="41"/>
      <c r="C520" s="195" t="s">
        <v>1398</v>
      </c>
      <c r="D520" s="195" t="s">
        <v>253</v>
      </c>
      <c r="E520" s="196" t="s">
        <v>2808</v>
      </c>
      <c r="F520" s="197" t="s">
        <v>1393</v>
      </c>
      <c r="G520" s="198" t="s">
        <v>301</v>
      </c>
      <c r="H520" s="199">
        <v>2</v>
      </c>
      <c r="I520" s="200"/>
      <c r="J520" s="201">
        <f t="shared" si="100"/>
        <v>0</v>
      </c>
      <c r="K520" s="197" t="s">
        <v>21</v>
      </c>
      <c r="L520" s="61"/>
      <c r="M520" s="202" t="s">
        <v>21</v>
      </c>
      <c r="N520" s="203" t="s">
        <v>43</v>
      </c>
      <c r="O520" s="42"/>
      <c r="P520" s="204">
        <f t="shared" si="101"/>
        <v>0</v>
      </c>
      <c r="Q520" s="204">
        <v>0</v>
      </c>
      <c r="R520" s="204">
        <f t="shared" si="102"/>
        <v>0</v>
      </c>
      <c r="S520" s="204">
        <v>0</v>
      </c>
      <c r="T520" s="205">
        <f t="shared" si="103"/>
        <v>0</v>
      </c>
      <c r="AR520" s="24" t="s">
        <v>330</v>
      </c>
      <c r="AT520" s="24" t="s">
        <v>253</v>
      </c>
      <c r="AU520" s="24" t="s">
        <v>94</v>
      </c>
      <c r="AY520" s="24" t="s">
        <v>250</v>
      </c>
      <c r="BE520" s="206">
        <f t="shared" si="104"/>
        <v>0</v>
      </c>
      <c r="BF520" s="206">
        <f t="shared" si="105"/>
        <v>0</v>
      </c>
      <c r="BG520" s="206">
        <f t="shared" si="106"/>
        <v>0</v>
      </c>
      <c r="BH520" s="206">
        <f t="shared" si="107"/>
        <v>0</v>
      </c>
      <c r="BI520" s="206">
        <f t="shared" si="108"/>
        <v>0</v>
      </c>
      <c r="BJ520" s="24" t="s">
        <v>94</v>
      </c>
      <c r="BK520" s="206">
        <f t="shared" si="109"/>
        <v>0</v>
      </c>
      <c r="BL520" s="24" t="s">
        <v>330</v>
      </c>
      <c r="BM520" s="24" t="s">
        <v>2809</v>
      </c>
    </row>
    <row r="521" spans="2:65" s="1" customFormat="1" ht="22.5" customHeight="1">
      <c r="B521" s="41"/>
      <c r="C521" s="234" t="s">
        <v>1401</v>
      </c>
      <c r="D521" s="234" t="s">
        <v>304</v>
      </c>
      <c r="E521" s="235" t="s">
        <v>785</v>
      </c>
      <c r="F521" s="236" t="s">
        <v>1396</v>
      </c>
      <c r="G521" s="237" t="s">
        <v>301</v>
      </c>
      <c r="H521" s="238">
        <v>2</v>
      </c>
      <c r="I521" s="239"/>
      <c r="J521" s="240">
        <f t="shared" si="100"/>
        <v>0</v>
      </c>
      <c r="K521" s="236" t="s">
        <v>21</v>
      </c>
      <c r="L521" s="241"/>
      <c r="M521" s="242" t="s">
        <v>21</v>
      </c>
      <c r="N521" s="243" t="s">
        <v>43</v>
      </c>
      <c r="O521" s="42"/>
      <c r="P521" s="204">
        <f t="shared" si="101"/>
        <v>0</v>
      </c>
      <c r="Q521" s="204">
        <v>0</v>
      </c>
      <c r="R521" s="204">
        <f t="shared" si="102"/>
        <v>0</v>
      </c>
      <c r="S521" s="204">
        <v>0</v>
      </c>
      <c r="T521" s="205">
        <f t="shared" si="103"/>
        <v>0</v>
      </c>
      <c r="AR521" s="24" t="s">
        <v>408</v>
      </c>
      <c r="AT521" s="24" t="s">
        <v>304</v>
      </c>
      <c r="AU521" s="24" t="s">
        <v>94</v>
      </c>
      <c r="AY521" s="24" t="s">
        <v>250</v>
      </c>
      <c r="BE521" s="206">
        <f t="shared" si="104"/>
        <v>0</v>
      </c>
      <c r="BF521" s="206">
        <f t="shared" si="105"/>
        <v>0</v>
      </c>
      <c r="BG521" s="206">
        <f t="shared" si="106"/>
        <v>0</v>
      </c>
      <c r="BH521" s="206">
        <f t="shared" si="107"/>
        <v>0</v>
      </c>
      <c r="BI521" s="206">
        <f t="shared" si="108"/>
        <v>0</v>
      </c>
      <c r="BJ521" s="24" t="s">
        <v>94</v>
      </c>
      <c r="BK521" s="206">
        <f t="shared" si="109"/>
        <v>0</v>
      </c>
      <c r="BL521" s="24" t="s">
        <v>330</v>
      </c>
      <c r="BM521" s="24" t="s">
        <v>2810</v>
      </c>
    </row>
    <row r="522" spans="2:65" s="1" customFormat="1" ht="22.5" customHeight="1">
      <c r="B522" s="41"/>
      <c r="C522" s="234" t="s">
        <v>1404</v>
      </c>
      <c r="D522" s="234" t="s">
        <v>304</v>
      </c>
      <c r="E522" s="235" t="s">
        <v>789</v>
      </c>
      <c r="F522" s="236" t="s">
        <v>1402</v>
      </c>
      <c r="G522" s="237" t="s">
        <v>301</v>
      </c>
      <c r="H522" s="238">
        <v>1</v>
      </c>
      <c r="I522" s="239"/>
      <c r="J522" s="240">
        <f t="shared" si="100"/>
        <v>0</v>
      </c>
      <c r="K522" s="236" t="s">
        <v>21</v>
      </c>
      <c r="L522" s="241"/>
      <c r="M522" s="242" t="s">
        <v>21</v>
      </c>
      <c r="N522" s="243" t="s">
        <v>43</v>
      </c>
      <c r="O522" s="42"/>
      <c r="P522" s="204">
        <f t="shared" si="101"/>
        <v>0</v>
      </c>
      <c r="Q522" s="204">
        <v>0</v>
      </c>
      <c r="R522" s="204">
        <f t="shared" si="102"/>
        <v>0</v>
      </c>
      <c r="S522" s="204">
        <v>0</v>
      </c>
      <c r="T522" s="205">
        <f t="shared" si="103"/>
        <v>0</v>
      </c>
      <c r="AR522" s="24" t="s">
        <v>408</v>
      </c>
      <c r="AT522" s="24" t="s">
        <v>304</v>
      </c>
      <c r="AU522" s="24" t="s">
        <v>94</v>
      </c>
      <c r="AY522" s="24" t="s">
        <v>250</v>
      </c>
      <c r="BE522" s="206">
        <f t="shared" si="104"/>
        <v>0</v>
      </c>
      <c r="BF522" s="206">
        <f t="shared" si="105"/>
        <v>0</v>
      </c>
      <c r="BG522" s="206">
        <f t="shared" si="106"/>
        <v>0</v>
      </c>
      <c r="BH522" s="206">
        <f t="shared" si="107"/>
        <v>0</v>
      </c>
      <c r="BI522" s="206">
        <f t="shared" si="108"/>
        <v>0</v>
      </c>
      <c r="BJ522" s="24" t="s">
        <v>94</v>
      </c>
      <c r="BK522" s="206">
        <f t="shared" si="109"/>
        <v>0</v>
      </c>
      <c r="BL522" s="24" t="s">
        <v>330</v>
      </c>
      <c r="BM522" s="24" t="s">
        <v>2811</v>
      </c>
    </row>
    <row r="523" spans="2:65" s="1" customFormat="1" ht="22.5" customHeight="1">
      <c r="B523" s="41"/>
      <c r="C523" s="234" t="s">
        <v>1408</v>
      </c>
      <c r="D523" s="234" t="s">
        <v>304</v>
      </c>
      <c r="E523" s="235" t="s">
        <v>793</v>
      </c>
      <c r="F523" s="236" t="s">
        <v>1399</v>
      </c>
      <c r="G523" s="237" t="s">
        <v>301</v>
      </c>
      <c r="H523" s="238">
        <v>2</v>
      </c>
      <c r="I523" s="239"/>
      <c r="J523" s="240">
        <f t="shared" si="100"/>
        <v>0</v>
      </c>
      <c r="K523" s="236" t="s">
        <v>21</v>
      </c>
      <c r="L523" s="241"/>
      <c r="M523" s="242" t="s">
        <v>21</v>
      </c>
      <c r="N523" s="243" t="s">
        <v>43</v>
      </c>
      <c r="O523" s="42"/>
      <c r="P523" s="204">
        <f t="shared" si="101"/>
        <v>0</v>
      </c>
      <c r="Q523" s="204">
        <v>0</v>
      </c>
      <c r="R523" s="204">
        <f t="shared" si="102"/>
        <v>0</v>
      </c>
      <c r="S523" s="204">
        <v>0</v>
      </c>
      <c r="T523" s="205">
        <f t="shared" si="103"/>
        <v>0</v>
      </c>
      <c r="AR523" s="24" t="s">
        <v>408</v>
      </c>
      <c r="AT523" s="24" t="s">
        <v>304</v>
      </c>
      <c r="AU523" s="24" t="s">
        <v>94</v>
      </c>
      <c r="AY523" s="24" t="s">
        <v>250</v>
      </c>
      <c r="BE523" s="206">
        <f t="shared" si="104"/>
        <v>0</v>
      </c>
      <c r="BF523" s="206">
        <f t="shared" si="105"/>
        <v>0</v>
      </c>
      <c r="BG523" s="206">
        <f t="shared" si="106"/>
        <v>0</v>
      </c>
      <c r="BH523" s="206">
        <f t="shared" si="107"/>
        <v>0</v>
      </c>
      <c r="BI523" s="206">
        <f t="shared" si="108"/>
        <v>0</v>
      </c>
      <c r="BJ523" s="24" t="s">
        <v>94</v>
      </c>
      <c r="BK523" s="206">
        <f t="shared" si="109"/>
        <v>0</v>
      </c>
      <c r="BL523" s="24" t="s">
        <v>330</v>
      </c>
      <c r="BM523" s="24" t="s">
        <v>2812</v>
      </c>
    </row>
    <row r="524" spans="2:65" s="1" customFormat="1" ht="22.5" customHeight="1">
      <c r="B524" s="41"/>
      <c r="C524" s="195" t="s">
        <v>1411</v>
      </c>
      <c r="D524" s="195" t="s">
        <v>253</v>
      </c>
      <c r="E524" s="196" t="s">
        <v>2813</v>
      </c>
      <c r="F524" s="197" t="s">
        <v>1406</v>
      </c>
      <c r="G524" s="198" t="s">
        <v>301</v>
      </c>
      <c r="H524" s="199">
        <v>3</v>
      </c>
      <c r="I524" s="200"/>
      <c r="J524" s="201">
        <f t="shared" si="100"/>
        <v>0</v>
      </c>
      <c r="K524" s="197" t="s">
        <v>21</v>
      </c>
      <c r="L524" s="61"/>
      <c r="M524" s="202" t="s">
        <v>21</v>
      </c>
      <c r="N524" s="203" t="s">
        <v>43</v>
      </c>
      <c r="O524" s="42"/>
      <c r="P524" s="204">
        <f t="shared" si="101"/>
        <v>0</v>
      </c>
      <c r="Q524" s="204">
        <v>0</v>
      </c>
      <c r="R524" s="204">
        <f t="shared" si="102"/>
        <v>0</v>
      </c>
      <c r="S524" s="204">
        <v>0</v>
      </c>
      <c r="T524" s="205">
        <f t="shared" si="103"/>
        <v>0</v>
      </c>
      <c r="AR524" s="24" t="s">
        <v>330</v>
      </c>
      <c r="AT524" s="24" t="s">
        <v>253</v>
      </c>
      <c r="AU524" s="24" t="s">
        <v>94</v>
      </c>
      <c r="AY524" s="24" t="s">
        <v>250</v>
      </c>
      <c r="BE524" s="206">
        <f t="shared" si="104"/>
        <v>0</v>
      </c>
      <c r="BF524" s="206">
        <f t="shared" si="105"/>
        <v>0</v>
      </c>
      <c r="BG524" s="206">
        <f t="shared" si="106"/>
        <v>0</v>
      </c>
      <c r="BH524" s="206">
        <f t="shared" si="107"/>
        <v>0</v>
      </c>
      <c r="BI524" s="206">
        <f t="shared" si="108"/>
        <v>0</v>
      </c>
      <c r="BJ524" s="24" t="s">
        <v>94</v>
      </c>
      <c r="BK524" s="206">
        <f t="shared" si="109"/>
        <v>0</v>
      </c>
      <c r="BL524" s="24" t="s">
        <v>330</v>
      </c>
      <c r="BM524" s="24" t="s">
        <v>2814</v>
      </c>
    </row>
    <row r="525" spans="2:65" s="1" customFormat="1" ht="22.5" customHeight="1">
      <c r="B525" s="41"/>
      <c r="C525" s="234" t="s">
        <v>1414</v>
      </c>
      <c r="D525" s="234" t="s">
        <v>304</v>
      </c>
      <c r="E525" s="235" t="s">
        <v>797</v>
      </c>
      <c r="F525" s="236" t="s">
        <v>1409</v>
      </c>
      <c r="G525" s="237" t="s">
        <v>301</v>
      </c>
      <c r="H525" s="238">
        <v>2</v>
      </c>
      <c r="I525" s="239"/>
      <c r="J525" s="240">
        <f t="shared" si="100"/>
        <v>0</v>
      </c>
      <c r="K525" s="236" t="s">
        <v>21</v>
      </c>
      <c r="L525" s="241"/>
      <c r="M525" s="242" t="s">
        <v>21</v>
      </c>
      <c r="N525" s="243" t="s">
        <v>43</v>
      </c>
      <c r="O525" s="42"/>
      <c r="P525" s="204">
        <f t="shared" si="101"/>
        <v>0</v>
      </c>
      <c r="Q525" s="204">
        <v>0</v>
      </c>
      <c r="R525" s="204">
        <f t="shared" si="102"/>
        <v>0</v>
      </c>
      <c r="S525" s="204">
        <v>0</v>
      </c>
      <c r="T525" s="205">
        <f t="shared" si="103"/>
        <v>0</v>
      </c>
      <c r="AR525" s="24" t="s">
        <v>408</v>
      </c>
      <c r="AT525" s="24" t="s">
        <v>304</v>
      </c>
      <c r="AU525" s="24" t="s">
        <v>94</v>
      </c>
      <c r="AY525" s="24" t="s">
        <v>250</v>
      </c>
      <c r="BE525" s="206">
        <f t="shared" si="104"/>
        <v>0</v>
      </c>
      <c r="BF525" s="206">
        <f t="shared" si="105"/>
        <v>0</v>
      </c>
      <c r="BG525" s="206">
        <f t="shared" si="106"/>
        <v>0</v>
      </c>
      <c r="BH525" s="206">
        <f t="shared" si="107"/>
        <v>0</v>
      </c>
      <c r="BI525" s="206">
        <f t="shared" si="108"/>
        <v>0</v>
      </c>
      <c r="BJ525" s="24" t="s">
        <v>94</v>
      </c>
      <c r="BK525" s="206">
        <f t="shared" si="109"/>
        <v>0</v>
      </c>
      <c r="BL525" s="24" t="s">
        <v>330</v>
      </c>
      <c r="BM525" s="24" t="s">
        <v>2815</v>
      </c>
    </row>
    <row r="526" spans="2:65" s="1" customFormat="1" ht="22.5" customHeight="1">
      <c r="B526" s="41"/>
      <c r="C526" s="234" t="s">
        <v>1417</v>
      </c>
      <c r="D526" s="234" t="s">
        <v>304</v>
      </c>
      <c r="E526" s="235" t="s">
        <v>801</v>
      </c>
      <c r="F526" s="236" t="s">
        <v>1412</v>
      </c>
      <c r="G526" s="237" t="s">
        <v>301</v>
      </c>
      <c r="H526" s="238">
        <v>1</v>
      </c>
      <c r="I526" s="239"/>
      <c r="J526" s="240">
        <f t="shared" si="100"/>
        <v>0</v>
      </c>
      <c r="K526" s="236" t="s">
        <v>21</v>
      </c>
      <c r="L526" s="241"/>
      <c r="M526" s="242" t="s">
        <v>21</v>
      </c>
      <c r="N526" s="243" t="s">
        <v>43</v>
      </c>
      <c r="O526" s="42"/>
      <c r="P526" s="204">
        <f t="shared" si="101"/>
        <v>0</v>
      </c>
      <c r="Q526" s="204">
        <v>0</v>
      </c>
      <c r="R526" s="204">
        <f t="shared" si="102"/>
        <v>0</v>
      </c>
      <c r="S526" s="204">
        <v>0</v>
      </c>
      <c r="T526" s="205">
        <f t="shared" si="103"/>
        <v>0</v>
      </c>
      <c r="AR526" s="24" t="s">
        <v>408</v>
      </c>
      <c r="AT526" s="24" t="s">
        <v>304</v>
      </c>
      <c r="AU526" s="24" t="s">
        <v>94</v>
      </c>
      <c r="AY526" s="24" t="s">
        <v>250</v>
      </c>
      <c r="BE526" s="206">
        <f t="shared" si="104"/>
        <v>0</v>
      </c>
      <c r="BF526" s="206">
        <f t="shared" si="105"/>
        <v>0</v>
      </c>
      <c r="BG526" s="206">
        <f t="shared" si="106"/>
        <v>0</v>
      </c>
      <c r="BH526" s="206">
        <f t="shared" si="107"/>
        <v>0</v>
      </c>
      <c r="BI526" s="206">
        <f t="shared" si="108"/>
        <v>0</v>
      </c>
      <c r="BJ526" s="24" t="s">
        <v>94</v>
      </c>
      <c r="BK526" s="206">
        <f t="shared" si="109"/>
        <v>0</v>
      </c>
      <c r="BL526" s="24" t="s">
        <v>330</v>
      </c>
      <c r="BM526" s="24" t="s">
        <v>2816</v>
      </c>
    </row>
    <row r="527" spans="2:65" s="1" customFormat="1" ht="22.5" customHeight="1">
      <c r="B527" s="41"/>
      <c r="C527" s="234" t="s">
        <v>1420</v>
      </c>
      <c r="D527" s="234" t="s">
        <v>304</v>
      </c>
      <c r="E527" s="235" t="s">
        <v>805</v>
      </c>
      <c r="F527" s="236" t="s">
        <v>1415</v>
      </c>
      <c r="G527" s="237" t="s">
        <v>356</v>
      </c>
      <c r="H527" s="238">
        <v>1.5</v>
      </c>
      <c r="I527" s="239"/>
      <c r="J527" s="240">
        <f t="shared" si="100"/>
        <v>0</v>
      </c>
      <c r="K527" s="236" t="s">
        <v>21</v>
      </c>
      <c r="L527" s="241"/>
      <c r="M527" s="242" t="s">
        <v>21</v>
      </c>
      <c r="N527" s="243" t="s">
        <v>43</v>
      </c>
      <c r="O527" s="42"/>
      <c r="P527" s="204">
        <f t="shared" si="101"/>
        <v>0</v>
      </c>
      <c r="Q527" s="204">
        <v>0</v>
      </c>
      <c r="R527" s="204">
        <f t="shared" si="102"/>
        <v>0</v>
      </c>
      <c r="S527" s="204">
        <v>0</v>
      </c>
      <c r="T527" s="205">
        <f t="shared" si="103"/>
        <v>0</v>
      </c>
      <c r="AR527" s="24" t="s">
        <v>408</v>
      </c>
      <c r="AT527" s="24" t="s">
        <v>304</v>
      </c>
      <c r="AU527" s="24" t="s">
        <v>94</v>
      </c>
      <c r="AY527" s="24" t="s">
        <v>250</v>
      </c>
      <c r="BE527" s="206">
        <f t="shared" si="104"/>
        <v>0</v>
      </c>
      <c r="BF527" s="206">
        <f t="shared" si="105"/>
        <v>0</v>
      </c>
      <c r="BG527" s="206">
        <f t="shared" si="106"/>
        <v>0</v>
      </c>
      <c r="BH527" s="206">
        <f t="shared" si="107"/>
        <v>0</v>
      </c>
      <c r="BI527" s="206">
        <f t="shared" si="108"/>
        <v>0</v>
      </c>
      <c r="BJ527" s="24" t="s">
        <v>94</v>
      </c>
      <c r="BK527" s="206">
        <f t="shared" si="109"/>
        <v>0</v>
      </c>
      <c r="BL527" s="24" t="s">
        <v>330</v>
      </c>
      <c r="BM527" s="24" t="s">
        <v>2817</v>
      </c>
    </row>
    <row r="528" spans="2:65" s="1" customFormat="1" ht="22.5" customHeight="1">
      <c r="B528" s="41"/>
      <c r="C528" s="234" t="s">
        <v>1424</v>
      </c>
      <c r="D528" s="234" t="s">
        <v>304</v>
      </c>
      <c r="E528" s="235" t="s">
        <v>809</v>
      </c>
      <c r="F528" s="236" t="s">
        <v>1418</v>
      </c>
      <c r="G528" s="237" t="s">
        <v>356</v>
      </c>
      <c r="H528" s="238">
        <v>0.7</v>
      </c>
      <c r="I528" s="239"/>
      <c r="J528" s="240">
        <f t="shared" si="100"/>
        <v>0</v>
      </c>
      <c r="K528" s="236" t="s">
        <v>21</v>
      </c>
      <c r="L528" s="241"/>
      <c r="M528" s="242" t="s">
        <v>21</v>
      </c>
      <c r="N528" s="243" t="s">
        <v>43</v>
      </c>
      <c r="O528" s="42"/>
      <c r="P528" s="204">
        <f t="shared" si="101"/>
        <v>0</v>
      </c>
      <c r="Q528" s="204">
        <v>0</v>
      </c>
      <c r="R528" s="204">
        <f t="shared" si="102"/>
        <v>0</v>
      </c>
      <c r="S528" s="204">
        <v>0</v>
      </c>
      <c r="T528" s="205">
        <f t="shared" si="103"/>
        <v>0</v>
      </c>
      <c r="AR528" s="24" t="s">
        <v>408</v>
      </c>
      <c r="AT528" s="24" t="s">
        <v>304</v>
      </c>
      <c r="AU528" s="24" t="s">
        <v>94</v>
      </c>
      <c r="AY528" s="24" t="s">
        <v>250</v>
      </c>
      <c r="BE528" s="206">
        <f t="shared" si="104"/>
        <v>0</v>
      </c>
      <c r="BF528" s="206">
        <f t="shared" si="105"/>
        <v>0</v>
      </c>
      <c r="BG528" s="206">
        <f t="shared" si="106"/>
        <v>0</v>
      </c>
      <c r="BH528" s="206">
        <f t="shared" si="107"/>
        <v>0</v>
      </c>
      <c r="BI528" s="206">
        <f t="shared" si="108"/>
        <v>0</v>
      </c>
      <c r="BJ528" s="24" t="s">
        <v>94</v>
      </c>
      <c r="BK528" s="206">
        <f t="shared" si="109"/>
        <v>0</v>
      </c>
      <c r="BL528" s="24" t="s">
        <v>330</v>
      </c>
      <c r="BM528" s="24" t="s">
        <v>2818</v>
      </c>
    </row>
    <row r="529" spans="2:65" s="1" customFormat="1" ht="22.5" customHeight="1">
      <c r="B529" s="41"/>
      <c r="C529" s="195" t="s">
        <v>1427</v>
      </c>
      <c r="D529" s="195" t="s">
        <v>253</v>
      </c>
      <c r="E529" s="196" t="s">
        <v>2819</v>
      </c>
      <c r="F529" s="197" t="s">
        <v>1422</v>
      </c>
      <c r="G529" s="198" t="s">
        <v>356</v>
      </c>
      <c r="H529" s="199">
        <v>2</v>
      </c>
      <c r="I529" s="200"/>
      <c r="J529" s="201">
        <f t="shared" si="100"/>
        <v>0</v>
      </c>
      <c r="K529" s="197" t="s">
        <v>21</v>
      </c>
      <c r="L529" s="61"/>
      <c r="M529" s="202" t="s">
        <v>21</v>
      </c>
      <c r="N529" s="203" t="s">
        <v>43</v>
      </c>
      <c r="O529" s="42"/>
      <c r="P529" s="204">
        <f t="shared" si="101"/>
        <v>0</v>
      </c>
      <c r="Q529" s="204">
        <v>0</v>
      </c>
      <c r="R529" s="204">
        <f t="shared" si="102"/>
        <v>0</v>
      </c>
      <c r="S529" s="204">
        <v>0</v>
      </c>
      <c r="T529" s="205">
        <f t="shared" si="103"/>
        <v>0</v>
      </c>
      <c r="AR529" s="24" t="s">
        <v>330</v>
      </c>
      <c r="AT529" s="24" t="s">
        <v>253</v>
      </c>
      <c r="AU529" s="24" t="s">
        <v>94</v>
      </c>
      <c r="AY529" s="24" t="s">
        <v>250</v>
      </c>
      <c r="BE529" s="206">
        <f t="shared" si="104"/>
        <v>0</v>
      </c>
      <c r="BF529" s="206">
        <f t="shared" si="105"/>
        <v>0</v>
      </c>
      <c r="BG529" s="206">
        <f t="shared" si="106"/>
        <v>0</v>
      </c>
      <c r="BH529" s="206">
        <f t="shared" si="107"/>
        <v>0</v>
      </c>
      <c r="BI529" s="206">
        <f t="shared" si="108"/>
        <v>0</v>
      </c>
      <c r="BJ529" s="24" t="s">
        <v>94</v>
      </c>
      <c r="BK529" s="206">
        <f t="shared" si="109"/>
        <v>0</v>
      </c>
      <c r="BL529" s="24" t="s">
        <v>330</v>
      </c>
      <c r="BM529" s="24" t="s">
        <v>2820</v>
      </c>
    </row>
    <row r="530" spans="2:65" s="1" customFormat="1" ht="22.5" customHeight="1">
      <c r="B530" s="41"/>
      <c r="C530" s="234" t="s">
        <v>1431</v>
      </c>
      <c r="D530" s="234" t="s">
        <v>304</v>
      </c>
      <c r="E530" s="235" t="s">
        <v>813</v>
      </c>
      <c r="F530" s="236" t="s">
        <v>1425</v>
      </c>
      <c r="G530" s="237" t="s">
        <v>356</v>
      </c>
      <c r="H530" s="238">
        <v>3</v>
      </c>
      <c r="I530" s="239"/>
      <c r="J530" s="240">
        <f t="shared" si="100"/>
        <v>0</v>
      </c>
      <c r="K530" s="236" t="s">
        <v>21</v>
      </c>
      <c r="L530" s="241"/>
      <c r="M530" s="242" t="s">
        <v>21</v>
      </c>
      <c r="N530" s="243" t="s">
        <v>43</v>
      </c>
      <c r="O530" s="42"/>
      <c r="P530" s="204">
        <f t="shared" si="101"/>
        <v>0</v>
      </c>
      <c r="Q530" s="204">
        <v>0</v>
      </c>
      <c r="R530" s="204">
        <f t="shared" si="102"/>
        <v>0</v>
      </c>
      <c r="S530" s="204">
        <v>0</v>
      </c>
      <c r="T530" s="205">
        <f t="shared" si="103"/>
        <v>0</v>
      </c>
      <c r="AR530" s="24" t="s">
        <v>408</v>
      </c>
      <c r="AT530" s="24" t="s">
        <v>304</v>
      </c>
      <c r="AU530" s="24" t="s">
        <v>94</v>
      </c>
      <c r="AY530" s="24" t="s">
        <v>250</v>
      </c>
      <c r="BE530" s="206">
        <f t="shared" si="104"/>
        <v>0</v>
      </c>
      <c r="BF530" s="206">
        <f t="shared" si="105"/>
        <v>0</v>
      </c>
      <c r="BG530" s="206">
        <f t="shared" si="106"/>
        <v>0</v>
      </c>
      <c r="BH530" s="206">
        <f t="shared" si="107"/>
        <v>0</v>
      </c>
      <c r="BI530" s="206">
        <f t="shared" si="108"/>
        <v>0</v>
      </c>
      <c r="BJ530" s="24" t="s">
        <v>94</v>
      </c>
      <c r="BK530" s="206">
        <f t="shared" si="109"/>
        <v>0</v>
      </c>
      <c r="BL530" s="24" t="s">
        <v>330</v>
      </c>
      <c r="BM530" s="24" t="s">
        <v>2821</v>
      </c>
    </row>
    <row r="531" spans="2:65" s="1" customFormat="1" ht="22.5" customHeight="1">
      <c r="B531" s="41"/>
      <c r="C531" s="195" t="s">
        <v>1435</v>
      </c>
      <c r="D531" s="195" t="s">
        <v>253</v>
      </c>
      <c r="E531" s="196" t="s">
        <v>2822</v>
      </c>
      <c r="F531" s="197" t="s">
        <v>1429</v>
      </c>
      <c r="G531" s="198" t="s">
        <v>832</v>
      </c>
      <c r="H531" s="199">
        <v>1</v>
      </c>
      <c r="I531" s="200"/>
      <c r="J531" s="201">
        <f t="shared" si="100"/>
        <v>0</v>
      </c>
      <c r="K531" s="197" t="s">
        <v>21</v>
      </c>
      <c r="L531" s="61"/>
      <c r="M531" s="202" t="s">
        <v>21</v>
      </c>
      <c r="N531" s="203" t="s">
        <v>43</v>
      </c>
      <c r="O531" s="42"/>
      <c r="P531" s="204">
        <f t="shared" si="101"/>
        <v>0</v>
      </c>
      <c r="Q531" s="204">
        <v>0</v>
      </c>
      <c r="R531" s="204">
        <f t="shared" si="102"/>
        <v>0</v>
      </c>
      <c r="S531" s="204">
        <v>0</v>
      </c>
      <c r="T531" s="205">
        <f t="shared" si="103"/>
        <v>0</v>
      </c>
      <c r="AR531" s="24" t="s">
        <v>330</v>
      </c>
      <c r="AT531" s="24" t="s">
        <v>253</v>
      </c>
      <c r="AU531" s="24" t="s">
        <v>94</v>
      </c>
      <c r="AY531" s="24" t="s">
        <v>250</v>
      </c>
      <c r="BE531" s="206">
        <f t="shared" si="104"/>
        <v>0</v>
      </c>
      <c r="BF531" s="206">
        <f t="shared" si="105"/>
        <v>0</v>
      </c>
      <c r="BG531" s="206">
        <f t="shared" si="106"/>
        <v>0</v>
      </c>
      <c r="BH531" s="206">
        <f t="shared" si="107"/>
        <v>0</v>
      </c>
      <c r="BI531" s="206">
        <f t="shared" si="108"/>
        <v>0</v>
      </c>
      <c r="BJ531" s="24" t="s">
        <v>94</v>
      </c>
      <c r="BK531" s="206">
        <f t="shared" si="109"/>
        <v>0</v>
      </c>
      <c r="BL531" s="24" t="s">
        <v>330</v>
      </c>
      <c r="BM531" s="24" t="s">
        <v>2823</v>
      </c>
    </row>
    <row r="532" spans="2:65" s="1" customFormat="1" ht="22.5" customHeight="1">
      <c r="B532" s="41"/>
      <c r="C532" s="195" t="s">
        <v>1439</v>
      </c>
      <c r="D532" s="195" t="s">
        <v>253</v>
      </c>
      <c r="E532" s="196" t="s">
        <v>2824</v>
      </c>
      <c r="F532" s="197" t="s">
        <v>1433</v>
      </c>
      <c r="G532" s="198" t="s">
        <v>301</v>
      </c>
      <c r="H532" s="199">
        <v>2</v>
      </c>
      <c r="I532" s="200"/>
      <c r="J532" s="201">
        <f t="shared" si="100"/>
        <v>0</v>
      </c>
      <c r="K532" s="197" t="s">
        <v>21</v>
      </c>
      <c r="L532" s="61"/>
      <c r="M532" s="202" t="s">
        <v>21</v>
      </c>
      <c r="N532" s="203" t="s">
        <v>43</v>
      </c>
      <c r="O532" s="42"/>
      <c r="P532" s="204">
        <f t="shared" si="101"/>
        <v>0</v>
      </c>
      <c r="Q532" s="204">
        <v>0</v>
      </c>
      <c r="R532" s="204">
        <f t="shared" si="102"/>
        <v>0</v>
      </c>
      <c r="S532" s="204">
        <v>0</v>
      </c>
      <c r="T532" s="205">
        <f t="shared" si="103"/>
        <v>0</v>
      </c>
      <c r="AR532" s="24" t="s">
        <v>330</v>
      </c>
      <c r="AT532" s="24" t="s">
        <v>253</v>
      </c>
      <c r="AU532" s="24" t="s">
        <v>94</v>
      </c>
      <c r="AY532" s="24" t="s">
        <v>250</v>
      </c>
      <c r="BE532" s="206">
        <f t="shared" si="104"/>
        <v>0</v>
      </c>
      <c r="BF532" s="206">
        <f t="shared" si="105"/>
        <v>0</v>
      </c>
      <c r="BG532" s="206">
        <f t="shared" si="106"/>
        <v>0</v>
      </c>
      <c r="BH532" s="206">
        <f t="shared" si="107"/>
        <v>0</v>
      </c>
      <c r="BI532" s="206">
        <f t="shared" si="108"/>
        <v>0</v>
      </c>
      <c r="BJ532" s="24" t="s">
        <v>94</v>
      </c>
      <c r="BK532" s="206">
        <f t="shared" si="109"/>
        <v>0</v>
      </c>
      <c r="BL532" s="24" t="s">
        <v>330</v>
      </c>
      <c r="BM532" s="24" t="s">
        <v>2825</v>
      </c>
    </row>
    <row r="533" spans="2:65" s="1" customFormat="1" ht="22.5" customHeight="1">
      <c r="B533" s="41"/>
      <c r="C533" s="195" t="s">
        <v>1443</v>
      </c>
      <c r="D533" s="195" t="s">
        <v>253</v>
      </c>
      <c r="E533" s="196" t="s">
        <v>2826</v>
      </c>
      <c r="F533" s="197" t="s">
        <v>1437</v>
      </c>
      <c r="G533" s="198" t="s">
        <v>301</v>
      </c>
      <c r="H533" s="199">
        <v>1</v>
      </c>
      <c r="I533" s="200"/>
      <c r="J533" s="201">
        <f t="shared" si="100"/>
        <v>0</v>
      </c>
      <c r="K533" s="197" t="s">
        <v>21</v>
      </c>
      <c r="L533" s="61"/>
      <c r="M533" s="202" t="s">
        <v>21</v>
      </c>
      <c r="N533" s="203" t="s">
        <v>43</v>
      </c>
      <c r="O533" s="42"/>
      <c r="P533" s="204">
        <f t="shared" si="101"/>
        <v>0</v>
      </c>
      <c r="Q533" s="204">
        <v>0</v>
      </c>
      <c r="R533" s="204">
        <f t="shared" si="102"/>
        <v>0</v>
      </c>
      <c r="S533" s="204">
        <v>0</v>
      </c>
      <c r="T533" s="205">
        <f t="shared" si="103"/>
        <v>0</v>
      </c>
      <c r="AR533" s="24" t="s">
        <v>330</v>
      </c>
      <c r="AT533" s="24" t="s">
        <v>253</v>
      </c>
      <c r="AU533" s="24" t="s">
        <v>94</v>
      </c>
      <c r="AY533" s="24" t="s">
        <v>250</v>
      </c>
      <c r="BE533" s="206">
        <f t="shared" si="104"/>
        <v>0</v>
      </c>
      <c r="BF533" s="206">
        <f t="shared" si="105"/>
        <v>0</v>
      </c>
      <c r="BG533" s="206">
        <f t="shared" si="106"/>
        <v>0</v>
      </c>
      <c r="BH533" s="206">
        <f t="shared" si="107"/>
        <v>0</v>
      </c>
      <c r="BI533" s="206">
        <f t="shared" si="108"/>
        <v>0</v>
      </c>
      <c r="BJ533" s="24" t="s">
        <v>94</v>
      </c>
      <c r="BK533" s="206">
        <f t="shared" si="109"/>
        <v>0</v>
      </c>
      <c r="BL533" s="24" t="s">
        <v>330</v>
      </c>
      <c r="BM533" s="24" t="s">
        <v>2827</v>
      </c>
    </row>
    <row r="534" spans="2:65" s="1" customFormat="1" ht="22.5" customHeight="1">
      <c r="B534" s="41"/>
      <c r="C534" s="195" t="s">
        <v>1445</v>
      </c>
      <c r="D534" s="195" t="s">
        <v>253</v>
      </c>
      <c r="E534" s="196" t="s">
        <v>2828</v>
      </c>
      <c r="F534" s="197" t="s">
        <v>1441</v>
      </c>
      <c r="G534" s="198" t="s">
        <v>301</v>
      </c>
      <c r="H534" s="199">
        <v>2</v>
      </c>
      <c r="I534" s="200"/>
      <c r="J534" s="201">
        <f t="shared" si="100"/>
        <v>0</v>
      </c>
      <c r="K534" s="197" t="s">
        <v>21</v>
      </c>
      <c r="L534" s="61"/>
      <c r="M534" s="202" t="s">
        <v>21</v>
      </c>
      <c r="N534" s="203" t="s">
        <v>43</v>
      </c>
      <c r="O534" s="42"/>
      <c r="P534" s="204">
        <f t="shared" si="101"/>
        <v>0</v>
      </c>
      <c r="Q534" s="204">
        <v>0</v>
      </c>
      <c r="R534" s="204">
        <f t="shared" si="102"/>
        <v>0</v>
      </c>
      <c r="S534" s="204">
        <v>0</v>
      </c>
      <c r="T534" s="205">
        <f t="shared" si="103"/>
        <v>0</v>
      </c>
      <c r="AR534" s="24" t="s">
        <v>330</v>
      </c>
      <c r="AT534" s="24" t="s">
        <v>253</v>
      </c>
      <c r="AU534" s="24" t="s">
        <v>94</v>
      </c>
      <c r="AY534" s="24" t="s">
        <v>250</v>
      </c>
      <c r="BE534" s="206">
        <f t="shared" si="104"/>
        <v>0</v>
      </c>
      <c r="BF534" s="206">
        <f t="shared" si="105"/>
        <v>0</v>
      </c>
      <c r="BG534" s="206">
        <f t="shared" si="106"/>
        <v>0</v>
      </c>
      <c r="BH534" s="206">
        <f t="shared" si="107"/>
        <v>0</v>
      </c>
      <c r="BI534" s="206">
        <f t="shared" si="108"/>
        <v>0</v>
      </c>
      <c r="BJ534" s="24" t="s">
        <v>94</v>
      </c>
      <c r="BK534" s="206">
        <f t="shared" si="109"/>
        <v>0</v>
      </c>
      <c r="BL534" s="24" t="s">
        <v>330</v>
      </c>
      <c r="BM534" s="24" t="s">
        <v>2829</v>
      </c>
    </row>
    <row r="535" spans="2:65" s="1" customFormat="1" ht="31.5" customHeight="1">
      <c r="B535" s="41"/>
      <c r="C535" s="195" t="s">
        <v>1451</v>
      </c>
      <c r="D535" s="195" t="s">
        <v>253</v>
      </c>
      <c r="E535" s="196" t="s">
        <v>830</v>
      </c>
      <c r="F535" s="197" t="s">
        <v>836</v>
      </c>
      <c r="G535" s="198" t="s">
        <v>819</v>
      </c>
      <c r="H535" s="199">
        <v>3</v>
      </c>
      <c r="I535" s="200"/>
      <c r="J535" s="201">
        <f t="shared" si="100"/>
        <v>0</v>
      </c>
      <c r="K535" s="197" t="s">
        <v>21</v>
      </c>
      <c r="L535" s="61"/>
      <c r="M535" s="202" t="s">
        <v>21</v>
      </c>
      <c r="N535" s="203" t="s">
        <v>43</v>
      </c>
      <c r="O535" s="42"/>
      <c r="P535" s="204">
        <f t="shared" si="101"/>
        <v>0</v>
      </c>
      <c r="Q535" s="204">
        <v>0</v>
      </c>
      <c r="R535" s="204">
        <f t="shared" si="102"/>
        <v>0</v>
      </c>
      <c r="S535" s="204">
        <v>0</v>
      </c>
      <c r="T535" s="205">
        <f t="shared" si="103"/>
        <v>0</v>
      </c>
      <c r="AR535" s="24" t="s">
        <v>330</v>
      </c>
      <c r="AT535" s="24" t="s">
        <v>253</v>
      </c>
      <c r="AU535" s="24" t="s">
        <v>94</v>
      </c>
      <c r="AY535" s="24" t="s">
        <v>250</v>
      </c>
      <c r="BE535" s="206">
        <f t="shared" si="104"/>
        <v>0</v>
      </c>
      <c r="BF535" s="206">
        <f t="shared" si="105"/>
        <v>0</v>
      </c>
      <c r="BG535" s="206">
        <f t="shared" si="106"/>
        <v>0</v>
      </c>
      <c r="BH535" s="206">
        <f t="shared" si="107"/>
        <v>0</v>
      </c>
      <c r="BI535" s="206">
        <f t="shared" si="108"/>
        <v>0</v>
      </c>
      <c r="BJ535" s="24" t="s">
        <v>94</v>
      </c>
      <c r="BK535" s="206">
        <f t="shared" si="109"/>
        <v>0</v>
      </c>
      <c r="BL535" s="24" t="s">
        <v>330</v>
      </c>
      <c r="BM535" s="24" t="s">
        <v>2830</v>
      </c>
    </row>
    <row r="536" spans="2:65" s="1" customFormat="1" ht="22.5" customHeight="1">
      <c r="B536" s="41"/>
      <c r="C536" s="195" t="s">
        <v>1456</v>
      </c>
      <c r="D536" s="195" t="s">
        <v>253</v>
      </c>
      <c r="E536" s="196" t="s">
        <v>2831</v>
      </c>
      <c r="F536" s="197" t="s">
        <v>1447</v>
      </c>
      <c r="G536" s="198" t="s">
        <v>266</v>
      </c>
      <c r="H536" s="199">
        <v>3.4000000000000002E-2</v>
      </c>
      <c r="I536" s="200"/>
      <c r="J536" s="201">
        <f t="shared" si="100"/>
        <v>0</v>
      </c>
      <c r="K536" s="197" t="s">
        <v>21</v>
      </c>
      <c r="L536" s="61"/>
      <c r="M536" s="202" t="s">
        <v>21</v>
      </c>
      <c r="N536" s="203" t="s">
        <v>43</v>
      </c>
      <c r="O536" s="42"/>
      <c r="P536" s="204">
        <f t="shared" si="101"/>
        <v>0</v>
      </c>
      <c r="Q536" s="204">
        <v>0</v>
      </c>
      <c r="R536" s="204">
        <f t="shared" si="102"/>
        <v>0</v>
      </c>
      <c r="S536" s="204">
        <v>0</v>
      </c>
      <c r="T536" s="205">
        <f t="shared" si="103"/>
        <v>0</v>
      </c>
      <c r="AR536" s="24" t="s">
        <v>330</v>
      </c>
      <c r="AT536" s="24" t="s">
        <v>253</v>
      </c>
      <c r="AU536" s="24" t="s">
        <v>94</v>
      </c>
      <c r="AY536" s="24" t="s">
        <v>250</v>
      </c>
      <c r="BE536" s="206">
        <f t="shared" si="104"/>
        <v>0</v>
      </c>
      <c r="BF536" s="206">
        <f t="shared" si="105"/>
        <v>0</v>
      </c>
      <c r="BG536" s="206">
        <f t="shared" si="106"/>
        <v>0</v>
      </c>
      <c r="BH536" s="206">
        <f t="shared" si="107"/>
        <v>0</v>
      </c>
      <c r="BI536" s="206">
        <f t="shared" si="108"/>
        <v>0</v>
      </c>
      <c r="BJ536" s="24" t="s">
        <v>94</v>
      </c>
      <c r="BK536" s="206">
        <f t="shared" si="109"/>
        <v>0</v>
      </c>
      <c r="BL536" s="24" t="s">
        <v>330</v>
      </c>
      <c r="BM536" s="24" t="s">
        <v>2832</v>
      </c>
    </row>
    <row r="537" spans="2:65" s="10" customFormat="1" ht="29.85" customHeight="1">
      <c r="B537" s="178"/>
      <c r="C537" s="179"/>
      <c r="D537" s="192" t="s">
        <v>70</v>
      </c>
      <c r="E537" s="193" t="s">
        <v>1449</v>
      </c>
      <c r="F537" s="193" t="s">
        <v>1450</v>
      </c>
      <c r="G537" s="179"/>
      <c r="H537" s="179"/>
      <c r="I537" s="182"/>
      <c r="J537" s="194">
        <f>BK537</f>
        <v>0</v>
      </c>
      <c r="K537" s="179"/>
      <c r="L537" s="184"/>
      <c r="M537" s="185"/>
      <c r="N537" s="186"/>
      <c r="O537" s="186"/>
      <c r="P537" s="187">
        <f>SUM(P538:P697)</f>
        <v>0</v>
      </c>
      <c r="Q537" s="186"/>
      <c r="R537" s="187">
        <f>SUM(R538:R697)</f>
        <v>9.6123189900000003</v>
      </c>
      <c r="S537" s="186"/>
      <c r="T537" s="188">
        <f>SUM(T538:T697)</f>
        <v>2.140752</v>
      </c>
      <c r="AR537" s="189" t="s">
        <v>94</v>
      </c>
      <c r="AT537" s="190" t="s">
        <v>70</v>
      </c>
      <c r="AU537" s="190" t="s">
        <v>79</v>
      </c>
      <c r="AY537" s="189" t="s">
        <v>250</v>
      </c>
      <c r="BK537" s="191">
        <f>SUM(BK538:BK697)</f>
        <v>0</v>
      </c>
    </row>
    <row r="538" spans="2:65" s="1" customFormat="1" ht="22.5" customHeight="1">
      <c r="B538" s="41"/>
      <c r="C538" s="195" t="s">
        <v>1460</v>
      </c>
      <c r="D538" s="195" t="s">
        <v>253</v>
      </c>
      <c r="E538" s="196" t="s">
        <v>1452</v>
      </c>
      <c r="F538" s="197" t="s">
        <v>1453</v>
      </c>
      <c r="G538" s="198" t="s">
        <v>271</v>
      </c>
      <c r="H538" s="199">
        <v>11.038</v>
      </c>
      <c r="I538" s="200"/>
      <c r="J538" s="201">
        <f>ROUND(I538*H538,2)</f>
        <v>0</v>
      </c>
      <c r="K538" s="197" t="s">
        <v>257</v>
      </c>
      <c r="L538" s="61"/>
      <c r="M538" s="202" t="s">
        <v>21</v>
      </c>
      <c r="N538" s="203" t="s">
        <v>43</v>
      </c>
      <c r="O538" s="42"/>
      <c r="P538" s="204">
        <f>O538*H538</f>
        <v>0</v>
      </c>
      <c r="Q538" s="204">
        <v>0</v>
      </c>
      <c r="R538" s="204">
        <f>Q538*H538</f>
        <v>0</v>
      </c>
      <c r="S538" s="204">
        <v>0</v>
      </c>
      <c r="T538" s="205">
        <f>S538*H538</f>
        <v>0</v>
      </c>
      <c r="AR538" s="24" t="s">
        <v>330</v>
      </c>
      <c r="AT538" s="24" t="s">
        <v>253</v>
      </c>
      <c r="AU538" s="24" t="s">
        <v>94</v>
      </c>
      <c r="AY538" s="24" t="s">
        <v>250</v>
      </c>
      <c r="BE538" s="206">
        <f>IF(N538="základní",J538,0)</f>
        <v>0</v>
      </c>
      <c r="BF538" s="206">
        <f>IF(N538="snížená",J538,0)</f>
        <v>0</v>
      </c>
      <c r="BG538" s="206">
        <f>IF(N538="zákl. přenesená",J538,0)</f>
        <v>0</v>
      </c>
      <c r="BH538" s="206">
        <f>IF(N538="sníž. přenesená",J538,0)</f>
        <v>0</v>
      </c>
      <c r="BI538" s="206">
        <f>IF(N538="nulová",J538,0)</f>
        <v>0</v>
      </c>
      <c r="BJ538" s="24" t="s">
        <v>94</v>
      </c>
      <c r="BK538" s="206">
        <f>ROUND(I538*H538,2)</f>
        <v>0</v>
      </c>
      <c r="BL538" s="24" t="s">
        <v>330</v>
      </c>
      <c r="BM538" s="24" t="s">
        <v>2833</v>
      </c>
    </row>
    <row r="539" spans="2:65" s="11" customFormat="1">
      <c r="B539" s="207"/>
      <c r="C539" s="208"/>
      <c r="D539" s="209" t="s">
        <v>260</v>
      </c>
      <c r="E539" s="210" t="s">
        <v>21</v>
      </c>
      <c r="F539" s="211" t="s">
        <v>2834</v>
      </c>
      <c r="G539" s="208"/>
      <c r="H539" s="212">
        <v>10.128</v>
      </c>
      <c r="I539" s="213"/>
      <c r="J539" s="208"/>
      <c r="K539" s="208"/>
      <c r="L539" s="214"/>
      <c r="M539" s="215"/>
      <c r="N539" s="216"/>
      <c r="O539" s="216"/>
      <c r="P539" s="216"/>
      <c r="Q539" s="216"/>
      <c r="R539" s="216"/>
      <c r="S539" s="216"/>
      <c r="T539" s="217"/>
      <c r="AT539" s="218" t="s">
        <v>260</v>
      </c>
      <c r="AU539" s="218" t="s">
        <v>94</v>
      </c>
      <c r="AV539" s="11" t="s">
        <v>94</v>
      </c>
      <c r="AW539" s="11" t="s">
        <v>35</v>
      </c>
      <c r="AX539" s="11" t="s">
        <v>71</v>
      </c>
      <c r="AY539" s="218" t="s">
        <v>250</v>
      </c>
    </row>
    <row r="540" spans="2:65" s="11" customFormat="1">
      <c r="B540" s="207"/>
      <c r="C540" s="208"/>
      <c r="D540" s="209" t="s">
        <v>260</v>
      </c>
      <c r="E540" s="210" t="s">
        <v>21</v>
      </c>
      <c r="F540" s="211" t="s">
        <v>2835</v>
      </c>
      <c r="G540" s="208"/>
      <c r="H540" s="212">
        <v>0.91</v>
      </c>
      <c r="I540" s="213"/>
      <c r="J540" s="208"/>
      <c r="K540" s="208"/>
      <c r="L540" s="214"/>
      <c r="M540" s="215"/>
      <c r="N540" s="216"/>
      <c r="O540" s="216"/>
      <c r="P540" s="216"/>
      <c r="Q540" s="216"/>
      <c r="R540" s="216"/>
      <c r="S540" s="216"/>
      <c r="T540" s="217"/>
      <c r="AT540" s="218" t="s">
        <v>260</v>
      </c>
      <c r="AU540" s="218" t="s">
        <v>94</v>
      </c>
      <c r="AV540" s="11" t="s">
        <v>94</v>
      </c>
      <c r="AW540" s="11" t="s">
        <v>35</v>
      </c>
      <c r="AX540" s="11" t="s">
        <v>71</v>
      </c>
      <c r="AY540" s="218" t="s">
        <v>250</v>
      </c>
    </row>
    <row r="541" spans="2:65" s="12" customFormat="1">
      <c r="B541" s="219"/>
      <c r="C541" s="220"/>
      <c r="D541" s="221" t="s">
        <v>260</v>
      </c>
      <c r="E541" s="222" t="s">
        <v>21</v>
      </c>
      <c r="F541" s="223" t="s">
        <v>263</v>
      </c>
      <c r="G541" s="220"/>
      <c r="H541" s="224">
        <v>11.038</v>
      </c>
      <c r="I541" s="225"/>
      <c r="J541" s="220"/>
      <c r="K541" s="220"/>
      <c r="L541" s="226"/>
      <c r="M541" s="227"/>
      <c r="N541" s="228"/>
      <c r="O541" s="228"/>
      <c r="P541" s="228"/>
      <c r="Q541" s="228"/>
      <c r="R541" s="228"/>
      <c r="S541" s="228"/>
      <c r="T541" s="229"/>
      <c r="AT541" s="230" t="s">
        <v>260</v>
      </c>
      <c r="AU541" s="230" t="s">
        <v>94</v>
      </c>
      <c r="AV541" s="12" t="s">
        <v>251</v>
      </c>
      <c r="AW541" s="12" t="s">
        <v>35</v>
      </c>
      <c r="AX541" s="12" t="s">
        <v>79</v>
      </c>
      <c r="AY541" s="230" t="s">
        <v>250</v>
      </c>
    </row>
    <row r="542" spans="2:65" s="1" customFormat="1" ht="22.5" customHeight="1">
      <c r="B542" s="41"/>
      <c r="C542" s="195" t="s">
        <v>1467</v>
      </c>
      <c r="D542" s="195" t="s">
        <v>253</v>
      </c>
      <c r="E542" s="196" t="s">
        <v>1457</v>
      </c>
      <c r="F542" s="197" t="s">
        <v>1458</v>
      </c>
      <c r="G542" s="198" t="s">
        <v>301</v>
      </c>
      <c r="H542" s="199">
        <v>54</v>
      </c>
      <c r="I542" s="200"/>
      <c r="J542" s="201">
        <f>ROUND(I542*H542,2)</f>
        <v>0</v>
      </c>
      <c r="K542" s="197" t="s">
        <v>257</v>
      </c>
      <c r="L542" s="61"/>
      <c r="M542" s="202" t="s">
        <v>21</v>
      </c>
      <c r="N542" s="203" t="s">
        <v>43</v>
      </c>
      <c r="O542" s="42"/>
      <c r="P542" s="204">
        <f>O542*H542</f>
        <v>0</v>
      </c>
      <c r="Q542" s="204">
        <v>2.6700000000000001E-3</v>
      </c>
      <c r="R542" s="204">
        <f>Q542*H542</f>
        <v>0.14418</v>
      </c>
      <c r="S542" s="204">
        <v>0</v>
      </c>
      <c r="T542" s="205">
        <f>S542*H542</f>
        <v>0</v>
      </c>
      <c r="AR542" s="24" t="s">
        <v>330</v>
      </c>
      <c r="AT542" s="24" t="s">
        <v>253</v>
      </c>
      <c r="AU542" s="24" t="s">
        <v>94</v>
      </c>
      <c r="AY542" s="24" t="s">
        <v>250</v>
      </c>
      <c r="BE542" s="206">
        <f>IF(N542="základní",J542,0)</f>
        <v>0</v>
      </c>
      <c r="BF542" s="206">
        <f>IF(N542="snížená",J542,0)</f>
        <v>0</v>
      </c>
      <c r="BG542" s="206">
        <f>IF(N542="zákl. přenesená",J542,0)</f>
        <v>0</v>
      </c>
      <c r="BH542" s="206">
        <f>IF(N542="sníž. přenesená",J542,0)</f>
        <v>0</v>
      </c>
      <c r="BI542" s="206">
        <f>IF(N542="nulová",J542,0)</f>
        <v>0</v>
      </c>
      <c r="BJ542" s="24" t="s">
        <v>94</v>
      </c>
      <c r="BK542" s="206">
        <f>ROUND(I542*H542,2)</f>
        <v>0</v>
      </c>
      <c r="BL542" s="24" t="s">
        <v>330</v>
      </c>
      <c r="BM542" s="24" t="s">
        <v>2836</v>
      </c>
    </row>
    <row r="543" spans="2:65" s="11" customFormat="1">
      <c r="B543" s="207"/>
      <c r="C543" s="208"/>
      <c r="D543" s="221" t="s">
        <v>260</v>
      </c>
      <c r="E543" s="231" t="s">
        <v>21</v>
      </c>
      <c r="F543" s="232" t="s">
        <v>2837</v>
      </c>
      <c r="G543" s="208"/>
      <c r="H543" s="233">
        <v>54</v>
      </c>
      <c r="I543" s="213"/>
      <c r="J543" s="208"/>
      <c r="K543" s="208"/>
      <c r="L543" s="214"/>
      <c r="M543" s="215"/>
      <c r="N543" s="216"/>
      <c r="O543" s="216"/>
      <c r="P543" s="216"/>
      <c r="Q543" s="216"/>
      <c r="R543" s="216"/>
      <c r="S543" s="216"/>
      <c r="T543" s="217"/>
      <c r="AT543" s="218" t="s">
        <v>260</v>
      </c>
      <c r="AU543" s="218" t="s">
        <v>94</v>
      </c>
      <c r="AV543" s="11" t="s">
        <v>94</v>
      </c>
      <c r="AW543" s="11" t="s">
        <v>35</v>
      </c>
      <c r="AX543" s="11" t="s">
        <v>79</v>
      </c>
      <c r="AY543" s="218" t="s">
        <v>250</v>
      </c>
    </row>
    <row r="544" spans="2:65" s="1" customFormat="1" ht="22.5" customHeight="1">
      <c r="B544" s="41"/>
      <c r="C544" s="234" t="s">
        <v>1473</v>
      </c>
      <c r="D544" s="234" t="s">
        <v>304</v>
      </c>
      <c r="E544" s="235" t="s">
        <v>1461</v>
      </c>
      <c r="F544" s="236" t="s">
        <v>1462</v>
      </c>
      <c r="G544" s="237" t="s">
        <v>301</v>
      </c>
      <c r="H544" s="238">
        <v>42</v>
      </c>
      <c r="I544" s="239"/>
      <c r="J544" s="240">
        <f>ROUND(I544*H544,2)</f>
        <v>0</v>
      </c>
      <c r="K544" s="236" t="s">
        <v>21</v>
      </c>
      <c r="L544" s="241"/>
      <c r="M544" s="242" t="s">
        <v>21</v>
      </c>
      <c r="N544" s="243" t="s">
        <v>43</v>
      </c>
      <c r="O544" s="42"/>
      <c r="P544" s="204">
        <f>O544*H544</f>
        <v>0</v>
      </c>
      <c r="Q544" s="204">
        <v>0</v>
      </c>
      <c r="R544" s="204">
        <f>Q544*H544</f>
        <v>0</v>
      </c>
      <c r="S544" s="204">
        <v>0</v>
      </c>
      <c r="T544" s="205">
        <f>S544*H544</f>
        <v>0</v>
      </c>
      <c r="AR544" s="24" t="s">
        <v>408</v>
      </c>
      <c r="AT544" s="24" t="s">
        <v>304</v>
      </c>
      <c r="AU544" s="24" t="s">
        <v>94</v>
      </c>
      <c r="AY544" s="24" t="s">
        <v>250</v>
      </c>
      <c r="BE544" s="206">
        <f>IF(N544="základní",J544,0)</f>
        <v>0</v>
      </c>
      <c r="BF544" s="206">
        <f>IF(N544="snížená",J544,0)</f>
        <v>0</v>
      </c>
      <c r="BG544" s="206">
        <f>IF(N544="zákl. přenesená",J544,0)</f>
        <v>0</v>
      </c>
      <c r="BH544" s="206">
        <f>IF(N544="sníž. přenesená",J544,0)</f>
        <v>0</v>
      </c>
      <c r="BI544" s="206">
        <f>IF(N544="nulová",J544,0)</f>
        <v>0</v>
      </c>
      <c r="BJ544" s="24" t="s">
        <v>94</v>
      </c>
      <c r="BK544" s="206">
        <f>ROUND(I544*H544,2)</f>
        <v>0</v>
      </c>
      <c r="BL544" s="24" t="s">
        <v>330</v>
      </c>
      <c r="BM544" s="24" t="s">
        <v>2838</v>
      </c>
    </row>
    <row r="545" spans="2:65" s="11" customFormat="1">
      <c r="B545" s="207"/>
      <c r="C545" s="208"/>
      <c r="D545" s="209" t="s">
        <v>260</v>
      </c>
      <c r="E545" s="210" t="s">
        <v>21</v>
      </c>
      <c r="F545" s="211" t="s">
        <v>1464</v>
      </c>
      <c r="G545" s="208"/>
      <c r="H545" s="212">
        <v>18</v>
      </c>
      <c r="I545" s="213"/>
      <c r="J545" s="208"/>
      <c r="K545" s="208"/>
      <c r="L545" s="214"/>
      <c r="M545" s="215"/>
      <c r="N545" s="216"/>
      <c r="O545" s="216"/>
      <c r="P545" s="216"/>
      <c r="Q545" s="216"/>
      <c r="R545" s="216"/>
      <c r="S545" s="216"/>
      <c r="T545" s="217"/>
      <c r="AT545" s="218" t="s">
        <v>260</v>
      </c>
      <c r="AU545" s="218" t="s">
        <v>94</v>
      </c>
      <c r="AV545" s="11" t="s">
        <v>94</v>
      </c>
      <c r="AW545" s="11" t="s">
        <v>35</v>
      </c>
      <c r="AX545" s="11" t="s">
        <v>71</v>
      </c>
      <c r="AY545" s="218" t="s">
        <v>250</v>
      </c>
    </row>
    <row r="546" spans="2:65" s="11" customFormat="1">
      <c r="B546" s="207"/>
      <c r="C546" s="208"/>
      <c r="D546" s="209" t="s">
        <v>260</v>
      </c>
      <c r="E546" s="210" t="s">
        <v>21</v>
      </c>
      <c r="F546" s="211" t="s">
        <v>2839</v>
      </c>
      <c r="G546" s="208"/>
      <c r="H546" s="212">
        <v>3</v>
      </c>
      <c r="I546" s="213"/>
      <c r="J546" s="208"/>
      <c r="K546" s="208"/>
      <c r="L546" s="214"/>
      <c r="M546" s="215"/>
      <c r="N546" s="216"/>
      <c r="O546" s="216"/>
      <c r="P546" s="216"/>
      <c r="Q546" s="216"/>
      <c r="R546" s="216"/>
      <c r="S546" s="216"/>
      <c r="T546" s="217"/>
      <c r="AT546" s="218" t="s">
        <v>260</v>
      </c>
      <c r="AU546" s="218" t="s">
        <v>94</v>
      </c>
      <c r="AV546" s="11" t="s">
        <v>94</v>
      </c>
      <c r="AW546" s="11" t="s">
        <v>35</v>
      </c>
      <c r="AX546" s="11" t="s">
        <v>71</v>
      </c>
      <c r="AY546" s="218" t="s">
        <v>250</v>
      </c>
    </row>
    <row r="547" spans="2:65" s="11" customFormat="1">
      <c r="B547" s="207"/>
      <c r="C547" s="208"/>
      <c r="D547" s="209" t="s">
        <v>260</v>
      </c>
      <c r="E547" s="210" t="s">
        <v>21</v>
      </c>
      <c r="F547" s="211" t="s">
        <v>2840</v>
      </c>
      <c r="G547" s="208"/>
      <c r="H547" s="212">
        <v>4</v>
      </c>
      <c r="I547" s="213"/>
      <c r="J547" s="208"/>
      <c r="K547" s="208"/>
      <c r="L547" s="214"/>
      <c r="M547" s="215"/>
      <c r="N547" s="216"/>
      <c r="O547" s="216"/>
      <c r="P547" s="216"/>
      <c r="Q547" s="216"/>
      <c r="R547" s="216"/>
      <c r="S547" s="216"/>
      <c r="T547" s="217"/>
      <c r="AT547" s="218" t="s">
        <v>260</v>
      </c>
      <c r="AU547" s="218" t="s">
        <v>94</v>
      </c>
      <c r="AV547" s="11" t="s">
        <v>94</v>
      </c>
      <c r="AW547" s="11" t="s">
        <v>35</v>
      </c>
      <c r="AX547" s="11" t="s">
        <v>71</v>
      </c>
      <c r="AY547" s="218" t="s">
        <v>250</v>
      </c>
    </row>
    <row r="548" spans="2:65" s="11" customFormat="1">
      <c r="B548" s="207"/>
      <c r="C548" s="208"/>
      <c r="D548" s="209" t="s">
        <v>260</v>
      </c>
      <c r="E548" s="210" t="s">
        <v>21</v>
      </c>
      <c r="F548" s="211" t="s">
        <v>2841</v>
      </c>
      <c r="G548" s="208"/>
      <c r="H548" s="212">
        <v>12</v>
      </c>
      <c r="I548" s="213"/>
      <c r="J548" s="208"/>
      <c r="K548" s="208"/>
      <c r="L548" s="214"/>
      <c r="M548" s="215"/>
      <c r="N548" s="216"/>
      <c r="O548" s="216"/>
      <c r="P548" s="216"/>
      <c r="Q548" s="216"/>
      <c r="R548" s="216"/>
      <c r="S548" s="216"/>
      <c r="T548" s="217"/>
      <c r="AT548" s="218" t="s">
        <v>260</v>
      </c>
      <c r="AU548" s="218" t="s">
        <v>94</v>
      </c>
      <c r="AV548" s="11" t="s">
        <v>94</v>
      </c>
      <c r="AW548" s="11" t="s">
        <v>35</v>
      </c>
      <c r="AX548" s="11" t="s">
        <v>71</v>
      </c>
      <c r="AY548" s="218" t="s">
        <v>250</v>
      </c>
    </row>
    <row r="549" spans="2:65" s="11" customFormat="1">
      <c r="B549" s="207"/>
      <c r="C549" s="208"/>
      <c r="D549" s="209" t="s">
        <v>260</v>
      </c>
      <c r="E549" s="210" t="s">
        <v>21</v>
      </c>
      <c r="F549" s="211" t="s">
        <v>1466</v>
      </c>
      <c r="G549" s="208"/>
      <c r="H549" s="212">
        <v>5</v>
      </c>
      <c r="I549" s="213"/>
      <c r="J549" s="208"/>
      <c r="K549" s="208"/>
      <c r="L549" s="214"/>
      <c r="M549" s="215"/>
      <c r="N549" s="216"/>
      <c r="O549" s="216"/>
      <c r="P549" s="216"/>
      <c r="Q549" s="216"/>
      <c r="R549" s="216"/>
      <c r="S549" s="216"/>
      <c r="T549" s="217"/>
      <c r="AT549" s="218" t="s">
        <v>260</v>
      </c>
      <c r="AU549" s="218" t="s">
        <v>94</v>
      </c>
      <c r="AV549" s="11" t="s">
        <v>94</v>
      </c>
      <c r="AW549" s="11" t="s">
        <v>35</v>
      </c>
      <c r="AX549" s="11" t="s">
        <v>71</v>
      </c>
      <c r="AY549" s="218" t="s">
        <v>250</v>
      </c>
    </row>
    <row r="550" spans="2:65" s="12" customFormat="1">
      <c r="B550" s="219"/>
      <c r="C550" s="220"/>
      <c r="D550" s="221" t="s">
        <v>260</v>
      </c>
      <c r="E550" s="222" t="s">
        <v>21</v>
      </c>
      <c r="F550" s="223" t="s">
        <v>263</v>
      </c>
      <c r="G550" s="220"/>
      <c r="H550" s="224">
        <v>42</v>
      </c>
      <c r="I550" s="225"/>
      <c r="J550" s="220"/>
      <c r="K550" s="220"/>
      <c r="L550" s="226"/>
      <c r="M550" s="227"/>
      <c r="N550" s="228"/>
      <c r="O550" s="228"/>
      <c r="P550" s="228"/>
      <c r="Q550" s="228"/>
      <c r="R550" s="228"/>
      <c r="S550" s="228"/>
      <c r="T550" s="229"/>
      <c r="AT550" s="230" t="s">
        <v>260</v>
      </c>
      <c r="AU550" s="230" t="s">
        <v>94</v>
      </c>
      <c r="AV550" s="12" t="s">
        <v>251</v>
      </c>
      <c r="AW550" s="12" t="s">
        <v>35</v>
      </c>
      <c r="AX550" s="12" t="s">
        <v>79</v>
      </c>
      <c r="AY550" s="230" t="s">
        <v>250</v>
      </c>
    </row>
    <row r="551" spans="2:65" s="1" customFormat="1" ht="22.5" customHeight="1">
      <c r="B551" s="41"/>
      <c r="C551" s="234" t="s">
        <v>1477</v>
      </c>
      <c r="D551" s="234" t="s">
        <v>304</v>
      </c>
      <c r="E551" s="235" t="s">
        <v>1468</v>
      </c>
      <c r="F551" s="236" t="s">
        <v>1469</v>
      </c>
      <c r="G551" s="237" t="s">
        <v>301</v>
      </c>
      <c r="H551" s="238">
        <v>12</v>
      </c>
      <c r="I551" s="239"/>
      <c r="J551" s="240">
        <f>ROUND(I551*H551,2)</f>
        <v>0</v>
      </c>
      <c r="K551" s="236" t="s">
        <v>21</v>
      </c>
      <c r="L551" s="241"/>
      <c r="M551" s="242" t="s">
        <v>21</v>
      </c>
      <c r="N551" s="243" t="s">
        <v>43</v>
      </c>
      <c r="O551" s="42"/>
      <c r="P551" s="204">
        <f>O551*H551</f>
        <v>0</v>
      </c>
      <c r="Q551" s="204">
        <v>0</v>
      </c>
      <c r="R551" s="204">
        <f>Q551*H551</f>
        <v>0</v>
      </c>
      <c r="S551" s="204">
        <v>0</v>
      </c>
      <c r="T551" s="205">
        <f>S551*H551</f>
        <v>0</v>
      </c>
      <c r="AR551" s="24" t="s">
        <v>408</v>
      </c>
      <c r="AT551" s="24" t="s">
        <v>304</v>
      </c>
      <c r="AU551" s="24" t="s">
        <v>94</v>
      </c>
      <c r="AY551" s="24" t="s">
        <v>250</v>
      </c>
      <c r="BE551" s="206">
        <f>IF(N551="základní",J551,0)</f>
        <v>0</v>
      </c>
      <c r="BF551" s="206">
        <f>IF(N551="snížená",J551,0)</f>
        <v>0</v>
      </c>
      <c r="BG551" s="206">
        <f>IF(N551="zákl. přenesená",J551,0)</f>
        <v>0</v>
      </c>
      <c r="BH551" s="206">
        <f>IF(N551="sníž. přenesená",J551,0)</f>
        <v>0</v>
      </c>
      <c r="BI551" s="206">
        <f>IF(N551="nulová",J551,0)</f>
        <v>0</v>
      </c>
      <c r="BJ551" s="24" t="s">
        <v>94</v>
      </c>
      <c r="BK551" s="206">
        <f>ROUND(I551*H551,2)</f>
        <v>0</v>
      </c>
      <c r="BL551" s="24" t="s">
        <v>330</v>
      </c>
      <c r="BM551" s="24" t="s">
        <v>2842</v>
      </c>
    </row>
    <row r="552" spans="2:65" s="11" customFormat="1">
      <c r="B552" s="207"/>
      <c r="C552" s="208"/>
      <c r="D552" s="209" t="s">
        <v>260</v>
      </c>
      <c r="E552" s="210" t="s">
        <v>21</v>
      </c>
      <c r="F552" s="211" t="s">
        <v>2843</v>
      </c>
      <c r="G552" s="208"/>
      <c r="H552" s="212">
        <v>8</v>
      </c>
      <c r="I552" s="213"/>
      <c r="J552" s="208"/>
      <c r="K552" s="208"/>
      <c r="L552" s="214"/>
      <c r="M552" s="215"/>
      <c r="N552" s="216"/>
      <c r="O552" s="216"/>
      <c r="P552" s="216"/>
      <c r="Q552" s="216"/>
      <c r="R552" s="216"/>
      <c r="S552" s="216"/>
      <c r="T552" s="217"/>
      <c r="AT552" s="218" t="s">
        <v>260</v>
      </c>
      <c r="AU552" s="218" t="s">
        <v>94</v>
      </c>
      <c r="AV552" s="11" t="s">
        <v>94</v>
      </c>
      <c r="AW552" s="11" t="s">
        <v>35</v>
      </c>
      <c r="AX552" s="11" t="s">
        <v>71</v>
      </c>
      <c r="AY552" s="218" t="s">
        <v>250</v>
      </c>
    </row>
    <row r="553" spans="2:65" s="11" customFormat="1">
      <c r="B553" s="207"/>
      <c r="C553" s="208"/>
      <c r="D553" s="209" t="s">
        <v>260</v>
      </c>
      <c r="E553" s="210" t="s">
        <v>21</v>
      </c>
      <c r="F553" s="211" t="s">
        <v>2844</v>
      </c>
      <c r="G553" s="208"/>
      <c r="H553" s="212">
        <v>4</v>
      </c>
      <c r="I553" s="213"/>
      <c r="J553" s="208"/>
      <c r="K553" s="208"/>
      <c r="L553" s="214"/>
      <c r="M553" s="215"/>
      <c r="N553" s="216"/>
      <c r="O553" s="216"/>
      <c r="P553" s="216"/>
      <c r="Q553" s="216"/>
      <c r="R553" s="216"/>
      <c r="S553" s="216"/>
      <c r="T553" s="217"/>
      <c r="AT553" s="218" t="s">
        <v>260</v>
      </c>
      <c r="AU553" s="218" t="s">
        <v>94</v>
      </c>
      <c r="AV553" s="11" t="s">
        <v>94</v>
      </c>
      <c r="AW553" s="11" t="s">
        <v>35</v>
      </c>
      <c r="AX553" s="11" t="s">
        <v>71</v>
      </c>
      <c r="AY553" s="218" t="s">
        <v>250</v>
      </c>
    </row>
    <row r="554" spans="2:65" s="12" customFormat="1">
      <c r="B554" s="219"/>
      <c r="C554" s="220"/>
      <c r="D554" s="221" t="s">
        <v>260</v>
      </c>
      <c r="E554" s="222" t="s">
        <v>21</v>
      </c>
      <c r="F554" s="223" t="s">
        <v>263</v>
      </c>
      <c r="G554" s="220"/>
      <c r="H554" s="224">
        <v>12</v>
      </c>
      <c r="I554" s="225"/>
      <c r="J554" s="220"/>
      <c r="K554" s="220"/>
      <c r="L554" s="226"/>
      <c r="M554" s="227"/>
      <c r="N554" s="228"/>
      <c r="O554" s="228"/>
      <c r="P554" s="228"/>
      <c r="Q554" s="228"/>
      <c r="R554" s="228"/>
      <c r="S554" s="228"/>
      <c r="T554" s="229"/>
      <c r="AT554" s="230" t="s">
        <v>260</v>
      </c>
      <c r="AU554" s="230" t="s">
        <v>94</v>
      </c>
      <c r="AV554" s="12" t="s">
        <v>251</v>
      </c>
      <c r="AW554" s="12" t="s">
        <v>35</v>
      </c>
      <c r="AX554" s="12" t="s">
        <v>79</v>
      </c>
      <c r="AY554" s="230" t="s">
        <v>250</v>
      </c>
    </row>
    <row r="555" spans="2:65" s="1" customFormat="1" ht="22.5" customHeight="1">
      <c r="B555" s="41"/>
      <c r="C555" s="195" t="s">
        <v>1483</v>
      </c>
      <c r="D555" s="195" t="s">
        <v>253</v>
      </c>
      <c r="E555" s="196" t="s">
        <v>1474</v>
      </c>
      <c r="F555" s="197" t="s">
        <v>1475</v>
      </c>
      <c r="G555" s="198" t="s">
        <v>301</v>
      </c>
      <c r="H555" s="199">
        <v>65</v>
      </c>
      <c r="I555" s="200"/>
      <c r="J555" s="201">
        <f>ROUND(I555*H555,2)</f>
        <v>0</v>
      </c>
      <c r="K555" s="197" t="s">
        <v>257</v>
      </c>
      <c r="L555" s="61"/>
      <c r="M555" s="202" t="s">
        <v>21</v>
      </c>
      <c r="N555" s="203" t="s">
        <v>43</v>
      </c>
      <c r="O555" s="42"/>
      <c r="P555" s="204">
        <f>O555*H555</f>
        <v>0</v>
      </c>
      <c r="Q555" s="204">
        <v>0</v>
      </c>
      <c r="R555" s="204">
        <f>Q555*H555</f>
        <v>0</v>
      </c>
      <c r="S555" s="204">
        <v>0</v>
      </c>
      <c r="T555" s="205">
        <f>S555*H555</f>
        <v>0</v>
      </c>
      <c r="AR555" s="24" t="s">
        <v>330</v>
      </c>
      <c r="AT555" s="24" t="s">
        <v>253</v>
      </c>
      <c r="AU555" s="24" t="s">
        <v>94</v>
      </c>
      <c r="AY555" s="24" t="s">
        <v>250</v>
      </c>
      <c r="BE555" s="206">
        <f>IF(N555="základní",J555,0)</f>
        <v>0</v>
      </c>
      <c r="BF555" s="206">
        <f>IF(N555="snížená",J555,0)</f>
        <v>0</v>
      </c>
      <c r="BG555" s="206">
        <f>IF(N555="zákl. přenesená",J555,0)</f>
        <v>0</v>
      </c>
      <c r="BH555" s="206">
        <f>IF(N555="sníž. přenesená",J555,0)</f>
        <v>0</v>
      </c>
      <c r="BI555" s="206">
        <f>IF(N555="nulová",J555,0)</f>
        <v>0</v>
      </c>
      <c r="BJ555" s="24" t="s">
        <v>94</v>
      </c>
      <c r="BK555" s="206">
        <f>ROUND(I555*H555,2)</f>
        <v>0</v>
      </c>
      <c r="BL555" s="24" t="s">
        <v>330</v>
      </c>
      <c r="BM555" s="24" t="s">
        <v>2845</v>
      </c>
    </row>
    <row r="556" spans="2:65" s="11" customFormat="1">
      <c r="B556" s="207"/>
      <c r="C556" s="208"/>
      <c r="D556" s="221" t="s">
        <v>260</v>
      </c>
      <c r="E556" s="231" t="s">
        <v>21</v>
      </c>
      <c r="F556" s="232" t="s">
        <v>2846</v>
      </c>
      <c r="G556" s="208"/>
      <c r="H556" s="233">
        <v>65</v>
      </c>
      <c r="I556" s="213"/>
      <c r="J556" s="208"/>
      <c r="K556" s="208"/>
      <c r="L556" s="214"/>
      <c r="M556" s="215"/>
      <c r="N556" s="216"/>
      <c r="O556" s="216"/>
      <c r="P556" s="216"/>
      <c r="Q556" s="216"/>
      <c r="R556" s="216"/>
      <c r="S556" s="216"/>
      <c r="T556" s="217"/>
      <c r="AT556" s="218" t="s">
        <v>260</v>
      </c>
      <c r="AU556" s="218" t="s">
        <v>94</v>
      </c>
      <c r="AV556" s="11" t="s">
        <v>94</v>
      </c>
      <c r="AW556" s="11" t="s">
        <v>35</v>
      </c>
      <c r="AX556" s="11" t="s">
        <v>79</v>
      </c>
      <c r="AY556" s="218" t="s">
        <v>250</v>
      </c>
    </row>
    <row r="557" spans="2:65" s="1" customFormat="1" ht="22.5" customHeight="1">
      <c r="B557" s="41"/>
      <c r="C557" s="234" t="s">
        <v>1488</v>
      </c>
      <c r="D557" s="234" t="s">
        <v>304</v>
      </c>
      <c r="E557" s="235" t="s">
        <v>2847</v>
      </c>
      <c r="F557" s="236" t="s">
        <v>2848</v>
      </c>
      <c r="G557" s="237" t="s">
        <v>301</v>
      </c>
      <c r="H557" s="238">
        <v>8</v>
      </c>
      <c r="I557" s="239"/>
      <c r="J557" s="240">
        <f>ROUND(I557*H557,2)</f>
        <v>0</v>
      </c>
      <c r="K557" s="236" t="s">
        <v>21</v>
      </c>
      <c r="L557" s="241"/>
      <c r="M557" s="242" t="s">
        <v>21</v>
      </c>
      <c r="N557" s="243" t="s">
        <v>43</v>
      </c>
      <c r="O557" s="42"/>
      <c r="P557" s="204">
        <f>O557*H557</f>
        <v>0</v>
      </c>
      <c r="Q557" s="204">
        <v>1.03E-2</v>
      </c>
      <c r="R557" s="204">
        <f>Q557*H557</f>
        <v>8.2400000000000001E-2</v>
      </c>
      <c r="S557" s="204">
        <v>0</v>
      </c>
      <c r="T557" s="205">
        <f>S557*H557</f>
        <v>0</v>
      </c>
      <c r="AR557" s="24" t="s">
        <v>408</v>
      </c>
      <c r="AT557" s="24" t="s">
        <v>304</v>
      </c>
      <c r="AU557" s="24" t="s">
        <v>94</v>
      </c>
      <c r="AY557" s="24" t="s">
        <v>250</v>
      </c>
      <c r="BE557" s="206">
        <f>IF(N557="základní",J557,0)</f>
        <v>0</v>
      </c>
      <c r="BF557" s="206">
        <f>IF(N557="snížená",J557,0)</f>
        <v>0</v>
      </c>
      <c r="BG557" s="206">
        <f>IF(N557="zákl. přenesená",J557,0)</f>
        <v>0</v>
      </c>
      <c r="BH557" s="206">
        <f>IF(N557="sníž. přenesená",J557,0)</f>
        <v>0</v>
      </c>
      <c r="BI557" s="206">
        <f>IF(N557="nulová",J557,0)</f>
        <v>0</v>
      </c>
      <c r="BJ557" s="24" t="s">
        <v>94</v>
      </c>
      <c r="BK557" s="206">
        <f>ROUND(I557*H557,2)</f>
        <v>0</v>
      </c>
      <c r="BL557" s="24" t="s">
        <v>330</v>
      </c>
      <c r="BM557" s="24" t="s">
        <v>2849</v>
      </c>
    </row>
    <row r="558" spans="2:65" s="11" customFormat="1">
      <c r="B558" s="207"/>
      <c r="C558" s="208"/>
      <c r="D558" s="209" t="s">
        <v>260</v>
      </c>
      <c r="E558" s="210" t="s">
        <v>21</v>
      </c>
      <c r="F558" s="211" t="s">
        <v>2850</v>
      </c>
      <c r="G558" s="208"/>
      <c r="H558" s="212">
        <v>4</v>
      </c>
      <c r="I558" s="213"/>
      <c r="J558" s="208"/>
      <c r="K558" s="208"/>
      <c r="L558" s="214"/>
      <c r="M558" s="215"/>
      <c r="N558" s="216"/>
      <c r="O558" s="216"/>
      <c r="P558" s="216"/>
      <c r="Q558" s="216"/>
      <c r="R558" s="216"/>
      <c r="S558" s="216"/>
      <c r="T558" s="217"/>
      <c r="AT558" s="218" t="s">
        <v>260</v>
      </c>
      <c r="AU558" s="218" t="s">
        <v>94</v>
      </c>
      <c r="AV558" s="11" t="s">
        <v>94</v>
      </c>
      <c r="AW558" s="11" t="s">
        <v>35</v>
      </c>
      <c r="AX558" s="11" t="s">
        <v>71</v>
      </c>
      <c r="AY558" s="218" t="s">
        <v>250</v>
      </c>
    </row>
    <row r="559" spans="2:65" s="11" customFormat="1">
      <c r="B559" s="207"/>
      <c r="C559" s="208"/>
      <c r="D559" s="209" t="s">
        <v>260</v>
      </c>
      <c r="E559" s="210" t="s">
        <v>21</v>
      </c>
      <c r="F559" s="211" t="s">
        <v>2851</v>
      </c>
      <c r="G559" s="208"/>
      <c r="H559" s="212">
        <v>2</v>
      </c>
      <c r="I559" s="213"/>
      <c r="J559" s="208"/>
      <c r="K559" s="208"/>
      <c r="L559" s="214"/>
      <c r="M559" s="215"/>
      <c r="N559" s="216"/>
      <c r="O559" s="216"/>
      <c r="P559" s="216"/>
      <c r="Q559" s="216"/>
      <c r="R559" s="216"/>
      <c r="S559" s="216"/>
      <c r="T559" s="217"/>
      <c r="AT559" s="218" t="s">
        <v>260</v>
      </c>
      <c r="AU559" s="218" t="s">
        <v>94</v>
      </c>
      <c r="AV559" s="11" t="s">
        <v>94</v>
      </c>
      <c r="AW559" s="11" t="s">
        <v>35</v>
      </c>
      <c r="AX559" s="11" t="s">
        <v>71</v>
      </c>
      <c r="AY559" s="218" t="s">
        <v>250</v>
      </c>
    </row>
    <row r="560" spans="2:65" s="11" customFormat="1">
      <c r="B560" s="207"/>
      <c r="C560" s="208"/>
      <c r="D560" s="209" t="s">
        <v>260</v>
      </c>
      <c r="E560" s="210" t="s">
        <v>21</v>
      </c>
      <c r="F560" s="211" t="s">
        <v>2852</v>
      </c>
      <c r="G560" s="208"/>
      <c r="H560" s="212">
        <v>2</v>
      </c>
      <c r="I560" s="213"/>
      <c r="J560" s="208"/>
      <c r="K560" s="208"/>
      <c r="L560" s="214"/>
      <c r="M560" s="215"/>
      <c r="N560" s="216"/>
      <c r="O560" s="216"/>
      <c r="P560" s="216"/>
      <c r="Q560" s="216"/>
      <c r="R560" s="216"/>
      <c r="S560" s="216"/>
      <c r="T560" s="217"/>
      <c r="AT560" s="218" t="s">
        <v>260</v>
      </c>
      <c r="AU560" s="218" t="s">
        <v>94</v>
      </c>
      <c r="AV560" s="11" t="s">
        <v>94</v>
      </c>
      <c r="AW560" s="11" t="s">
        <v>35</v>
      </c>
      <c r="AX560" s="11" t="s">
        <v>71</v>
      </c>
      <c r="AY560" s="218" t="s">
        <v>250</v>
      </c>
    </row>
    <row r="561" spans="2:65" s="12" customFormat="1">
      <c r="B561" s="219"/>
      <c r="C561" s="220"/>
      <c r="D561" s="221" t="s">
        <v>260</v>
      </c>
      <c r="E561" s="222" t="s">
        <v>21</v>
      </c>
      <c r="F561" s="223" t="s">
        <v>263</v>
      </c>
      <c r="G561" s="220"/>
      <c r="H561" s="224">
        <v>8</v>
      </c>
      <c r="I561" s="225"/>
      <c r="J561" s="220"/>
      <c r="K561" s="220"/>
      <c r="L561" s="226"/>
      <c r="M561" s="227"/>
      <c r="N561" s="228"/>
      <c r="O561" s="228"/>
      <c r="P561" s="228"/>
      <c r="Q561" s="228"/>
      <c r="R561" s="228"/>
      <c r="S561" s="228"/>
      <c r="T561" s="229"/>
      <c r="AT561" s="230" t="s">
        <v>260</v>
      </c>
      <c r="AU561" s="230" t="s">
        <v>94</v>
      </c>
      <c r="AV561" s="12" t="s">
        <v>251</v>
      </c>
      <c r="AW561" s="12" t="s">
        <v>35</v>
      </c>
      <c r="AX561" s="12" t="s">
        <v>79</v>
      </c>
      <c r="AY561" s="230" t="s">
        <v>250</v>
      </c>
    </row>
    <row r="562" spans="2:65" s="1" customFormat="1" ht="22.5" customHeight="1">
      <c r="B562" s="41"/>
      <c r="C562" s="234" t="s">
        <v>1493</v>
      </c>
      <c r="D562" s="234" t="s">
        <v>304</v>
      </c>
      <c r="E562" s="235" t="s">
        <v>1478</v>
      </c>
      <c r="F562" s="236" t="s">
        <v>1479</v>
      </c>
      <c r="G562" s="237" t="s">
        <v>301</v>
      </c>
      <c r="H562" s="238">
        <v>48</v>
      </c>
      <c r="I562" s="239"/>
      <c r="J562" s="240">
        <f>ROUND(I562*H562,2)</f>
        <v>0</v>
      </c>
      <c r="K562" s="236" t="s">
        <v>21</v>
      </c>
      <c r="L562" s="241"/>
      <c r="M562" s="242" t="s">
        <v>21</v>
      </c>
      <c r="N562" s="243" t="s">
        <v>43</v>
      </c>
      <c r="O562" s="42"/>
      <c r="P562" s="204">
        <f>O562*H562</f>
        <v>0</v>
      </c>
      <c r="Q562" s="204">
        <v>1.03E-2</v>
      </c>
      <c r="R562" s="204">
        <f>Q562*H562</f>
        <v>0.49440000000000001</v>
      </c>
      <c r="S562" s="204">
        <v>0</v>
      </c>
      <c r="T562" s="205">
        <f>S562*H562</f>
        <v>0</v>
      </c>
      <c r="AR562" s="24" t="s">
        <v>408</v>
      </c>
      <c r="AT562" s="24" t="s">
        <v>304</v>
      </c>
      <c r="AU562" s="24" t="s">
        <v>94</v>
      </c>
      <c r="AY562" s="24" t="s">
        <v>250</v>
      </c>
      <c r="BE562" s="206">
        <f>IF(N562="základní",J562,0)</f>
        <v>0</v>
      </c>
      <c r="BF562" s="206">
        <f>IF(N562="snížená",J562,0)</f>
        <v>0</v>
      </c>
      <c r="BG562" s="206">
        <f>IF(N562="zákl. přenesená",J562,0)</f>
        <v>0</v>
      </c>
      <c r="BH562" s="206">
        <f>IF(N562="sníž. přenesená",J562,0)</f>
        <v>0</v>
      </c>
      <c r="BI562" s="206">
        <f>IF(N562="nulová",J562,0)</f>
        <v>0</v>
      </c>
      <c r="BJ562" s="24" t="s">
        <v>94</v>
      </c>
      <c r="BK562" s="206">
        <f>ROUND(I562*H562,2)</f>
        <v>0</v>
      </c>
      <c r="BL562" s="24" t="s">
        <v>330</v>
      </c>
      <c r="BM562" s="24" t="s">
        <v>2853</v>
      </c>
    </row>
    <row r="563" spans="2:65" s="11" customFormat="1">
      <c r="B563" s="207"/>
      <c r="C563" s="208"/>
      <c r="D563" s="209" t="s">
        <v>260</v>
      </c>
      <c r="E563" s="210" t="s">
        <v>21</v>
      </c>
      <c r="F563" s="211" t="s">
        <v>2854</v>
      </c>
      <c r="G563" s="208"/>
      <c r="H563" s="212">
        <v>10</v>
      </c>
      <c r="I563" s="213"/>
      <c r="J563" s="208"/>
      <c r="K563" s="208"/>
      <c r="L563" s="214"/>
      <c r="M563" s="215"/>
      <c r="N563" s="216"/>
      <c r="O563" s="216"/>
      <c r="P563" s="216"/>
      <c r="Q563" s="216"/>
      <c r="R563" s="216"/>
      <c r="S563" s="216"/>
      <c r="T563" s="217"/>
      <c r="AT563" s="218" t="s">
        <v>260</v>
      </c>
      <c r="AU563" s="218" t="s">
        <v>94</v>
      </c>
      <c r="AV563" s="11" t="s">
        <v>94</v>
      </c>
      <c r="AW563" s="11" t="s">
        <v>35</v>
      </c>
      <c r="AX563" s="11" t="s">
        <v>71</v>
      </c>
      <c r="AY563" s="218" t="s">
        <v>250</v>
      </c>
    </row>
    <row r="564" spans="2:65" s="11" customFormat="1">
      <c r="B564" s="207"/>
      <c r="C564" s="208"/>
      <c r="D564" s="209" t="s">
        <v>260</v>
      </c>
      <c r="E564" s="210" t="s">
        <v>21</v>
      </c>
      <c r="F564" s="211" t="s">
        <v>2855</v>
      </c>
      <c r="G564" s="208"/>
      <c r="H564" s="212">
        <v>32</v>
      </c>
      <c r="I564" s="213"/>
      <c r="J564" s="208"/>
      <c r="K564" s="208"/>
      <c r="L564" s="214"/>
      <c r="M564" s="215"/>
      <c r="N564" s="216"/>
      <c r="O564" s="216"/>
      <c r="P564" s="216"/>
      <c r="Q564" s="216"/>
      <c r="R564" s="216"/>
      <c r="S564" s="216"/>
      <c r="T564" s="217"/>
      <c r="AT564" s="218" t="s">
        <v>260</v>
      </c>
      <c r="AU564" s="218" t="s">
        <v>94</v>
      </c>
      <c r="AV564" s="11" t="s">
        <v>94</v>
      </c>
      <c r="AW564" s="11" t="s">
        <v>35</v>
      </c>
      <c r="AX564" s="11" t="s">
        <v>71</v>
      </c>
      <c r="AY564" s="218" t="s">
        <v>250</v>
      </c>
    </row>
    <row r="565" spans="2:65" s="11" customFormat="1">
      <c r="B565" s="207"/>
      <c r="C565" s="208"/>
      <c r="D565" s="209" t="s">
        <v>260</v>
      </c>
      <c r="E565" s="210" t="s">
        <v>21</v>
      </c>
      <c r="F565" s="211" t="s">
        <v>2856</v>
      </c>
      <c r="G565" s="208"/>
      <c r="H565" s="212">
        <v>6</v>
      </c>
      <c r="I565" s="213"/>
      <c r="J565" s="208"/>
      <c r="K565" s="208"/>
      <c r="L565" s="214"/>
      <c r="M565" s="215"/>
      <c r="N565" s="216"/>
      <c r="O565" s="216"/>
      <c r="P565" s="216"/>
      <c r="Q565" s="216"/>
      <c r="R565" s="216"/>
      <c r="S565" s="216"/>
      <c r="T565" s="217"/>
      <c r="AT565" s="218" t="s">
        <v>260</v>
      </c>
      <c r="AU565" s="218" t="s">
        <v>94</v>
      </c>
      <c r="AV565" s="11" t="s">
        <v>94</v>
      </c>
      <c r="AW565" s="11" t="s">
        <v>35</v>
      </c>
      <c r="AX565" s="11" t="s">
        <v>71</v>
      </c>
      <c r="AY565" s="218" t="s">
        <v>250</v>
      </c>
    </row>
    <row r="566" spans="2:65" s="12" customFormat="1">
      <c r="B566" s="219"/>
      <c r="C566" s="220"/>
      <c r="D566" s="221" t="s">
        <v>260</v>
      </c>
      <c r="E566" s="222" t="s">
        <v>21</v>
      </c>
      <c r="F566" s="223" t="s">
        <v>263</v>
      </c>
      <c r="G566" s="220"/>
      <c r="H566" s="224">
        <v>48</v>
      </c>
      <c r="I566" s="225"/>
      <c r="J566" s="220"/>
      <c r="K566" s="220"/>
      <c r="L566" s="226"/>
      <c r="M566" s="227"/>
      <c r="N566" s="228"/>
      <c r="O566" s="228"/>
      <c r="P566" s="228"/>
      <c r="Q566" s="228"/>
      <c r="R566" s="228"/>
      <c r="S566" s="228"/>
      <c r="T566" s="229"/>
      <c r="AT566" s="230" t="s">
        <v>260</v>
      </c>
      <c r="AU566" s="230" t="s">
        <v>94</v>
      </c>
      <c r="AV566" s="12" t="s">
        <v>251</v>
      </c>
      <c r="AW566" s="12" t="s">
        <v>35</v>
      </c>
      <c r="AX566" s="12" t="s">
        <v>79</v>
      </c>
      <c r="AY566" s="230" t="s">
        <v>250</v>
      </c>
    </row>
    <row r="567" spans="2:65" s="1" customFormat="1" ht="22.5" customHeight="1">
      <c r="B567" s="41"/>
      <c r="C567" s="234" t="s">
        <v>1499</v>
      </c>
      <c r="D567" s="234" t="s">
        <v>304</v>
      </c>
      <c r="E567" s="235" t="s">
        <v>2857</v>
      </c>
      <c r="F567" s="236" t="s">
        <v>2858</v>
      </c>
      <c r="G567" s="237" t="s">
        <v>301</v>
      </c>
      <c r="H567" s="238">
        <v>9</v>
      </c>
      <c r="I567" s="239"/>
      <c r="J567" s="240">
        <f>ROUND(I567*H567,2)</f>
        <v>0</v>
      </c>
      <c r="K567" s="236" t="s">
        <v>21</v>
      </c>
      <c r="L567" s="241"/>
      <c r="M567" s="242" t="s">
        <v>21</v>
      </c>
      <c r="N567" s="243" t="s">
        <v>43</v>
      </c>
      <c r="O567" s="42"/>
      <c r="P567" s="204">
        <f>O567*H567</f>
        <v>0</v>
      </c>
      <c r="Q567" s="204">
        <v>1.03E-2</v>
      </c>
      <c r="R567" s="204">
        <f>Q567*H567</f>
        <v>9.2700000000000005E-2</v>
      </c>
      <c r="S567" s="204">
        <v>0</v>
      </c>
      <c r="T567" s="205">
        <f>S567*H567</f>
        <v>0</v>
      </c>
      <c r="AR567" s="24" t="s">
        <v>408</v>
      </c>
      <c r="AT567" s="24" t="s">
        <v>304</v>
      </c>
      <c r="AU567" s="24" t="s">
        <v>94</v>
      </c>
      <c r="AY567" s="24" t="s">
        <v>250</v>
      </c>
      <c r="BE567" s="206">
        <f>IF(N567="základní",J567,0)</f>
        <v>0</v>
      </c>
      <c r="BF567" s="206">
        <f>IF(N567="snížená",J567,0)</f>
        <v>0</v>
      </c>
      <c r="BG567" s="206">
        <f>IF(N567="zákl. přenesená",J567,0)</f>
        <v>0</v>
      </c>
      <c r="BH567" s="206">
        <f>IF(N567="sníž. přenesená",J567,0)</f>
        <v>0</v>
      </c>
      <c r="BI567" s="206">
        <f>IF(N567="nulová",J567,0)</f>
        <v>0</v>
      </c>
      <c r="BJ567" s="24" t="s">
        <v>94</v>
      </c>
      <c r="BK567" s="206">
        <f>ROUND(I567*H567,2)</f>
        <v>0</v>
      </c>
      <c r="BL567" s="24" t="s">
        <v>330</v>
      </c>
      <c r="BM567" s="24" t="s">
        <v>2859</v>
      </c>
    </row>
    <row r="568" spans="2:65" s="11" customFormat="1">
      <c r="B568" s="207"/>
      <c r="C568" s="208"/>
      <c r="D568" s="209" t="s">
        <v>260</v>
      </c>
      <c r="E568" s="210" t="s">
        <v>21</v>
      </c>
      <c r="F568" s="211" t="s">
        <v>2860</v>
      </c>
      <c r="G568" s="208"/>
      <c r="H568" s="212">
        <v>8</v>
      </c>
      <c r="I568" s="213"/>
      <c r="J568" s="208"/>
      <c r="K568" s="208"/>
      <c r="L568" s="214"/>
      <c r="M568" s="215"/>
      <c r="N568" s="216"/>
      <c r="O568" s="216"/>
      <c r="P568" s="216"/>
      <c r="Q568" s="216"/>
      <c r="R568" s="216"/>
      <c r="S568" s="216"/>
      <c r="T568" s="217"/>
      <c r="AT568" s="218" t="s">
        <v>260</v>
      </c>
      <c r="AU568" s="218" t="s">
        <v>94</v>
      </c>
      <c r="AV568" s="11" t="s">
        <v>94</v>
      </c>
      <c r="AW568" s="11" t="s">
        <v>35</v>
      </c>
      <c r="AX568" s="11" t="s">
        <v>71</v>
      </c>
      <c r="AY568" s="218" t="s">
        <v>250</v>
      </c>
    </row>
    <row r="569" spans="2:65" s="11" customFormat="1">
      <c r="B569" s="207"/>
      <c r="C569" s="208"/>
      <c r="D569" s="209" t="s">
        <v>260</v>
      </c>
      <c r="E569" s="210" t="s">
        <v>21</v>
      </c>
      <c r="F569" s="211" t="s">
        <v>2861</v>
      </c>
      <c r="G569" s="208"/>
      <c r="H569" s="212">
        <v>1</v>
      </c>
      <c r="I569" s="213"/>
      <c r="J569" s="208"/>
      <c r="K569" s="208"/>
      <c r="L569" s="214"/>
      <c r="M569" s="215"/>
      <c r="N569" s="216"/>
      <c r="O569" s="216"/>
      <c r="P569" s="216"/>
      <c r="Q569" s="216"/>
      <c r="R569" s="216"/>
      <c r="S569" s="216"/>
      <c r="T569" s="217"/>
      <c r="AT569" s="218" t="s">
        <v>260</v>
      </c>
      <c r="AU569" s="218" t="s">
        <v>94</v>
      </c>
      <c r="AV569" s="11" t="s">
        <v>94</v>
      </c>
      <c r="AW569" s="11" t="s">
        <v>35</v>
      </c>
      <c r="AX569" s="11" t="s">
        <v>71</v>
      </c>
      <c r="AY569" s="218" t="s">
        <v>250</v>
      </c>
    </row>
    <row r="570" spans="2:65" s="12" customFormat="1">
      <c r="B570" s="219"/>
      <c r="C570" s="220"/>
      <c r="D570" s="221" t="s">
        <v>260</v>
      </c>
      <c r="E570" s="222" t="s">
        <v>21</v>
      </c>
      <c r="F570" s="223" t="s">
        <v>263</v>
      </c>
      <c r="G570" s="220"/>
      <c r="H570" s="224">
        <v>9</v>
      </c>
      <c r="I570" s="225"/>
      <c r="J570" s="220"/>
      <c r="K570" s="220"/>
      <c r="L570" s="226"/>
      <c r="M570" s="227"/>
      <c r="N570" s="228"/>
      <c r="O570" s="228"/>
      <c r="P570" s="228"/>
      <c r="Q570" s="228"/>
      <c r="R570" s="228"/>
      <c r="S570" s="228"/>
      <c r="T570" s="229"/>
      <c r="AT570" s="230" t="s">
        <v>260</v>
      </c>
      <c r="AU570" s="230" t="s">
        <v>94</v>
      </c>
      <c r="AV570" s="12" t="s">
        <v>251</v>
      </c>
      <c r="AW570" s="12" t="s">
        <v>35</v>
      </c>
      <c r="AX570" s="12" t="s">
        <v>79</v>
      </c>
      <c r="AY570" s="230" t="s">
        <v>250</v>
      </c>
    </row>
    <row r="571" spans="2:65" s="1" customFormat="1" ht="22.5" customHeight="1">
      <c r="B571" s="41"/>
      <c r="C571" s="195" t="s">
        <v>1508</v>
      </c>
      <c r="D571" s="195" t="s">
        <v>253</v>
      </c>
      <c r="E571" s="196" t="s">
        <v>1484</v>
      </c>
      <c r="F571" s="197" t="s">
        <v>1485</v>
      </c>
      <c r="G571" s="198" t="s">
        <v>301</v>
      </c>
      <c r="H571" s="199">
        <v>134</v>
      </c>
      <c r="I571" s="200"/>
      <c r="J571" s="201">
        <f>ROUND(I571*H571,2)</f>
        <v>0</v>
      </c>
      <c r="K571" s="197" t="s">
        <v>257</v>
      </c>
      <c r="L571" s="61"/>
      <c r="M571" s="202" t="s">
        <v>21</v>
      </c>
      <c r="N571" s="203" t="s">
        <v>43</v>
      </c>
      <c r="O571" s="42"/>
      <c r="P571" s="204">
        <f>O571*H571</f>
        <v>0</v>
      </c>
      <c r="Q571" s="204">
        <v>0</v>
      </c>
      <c r="R571" s="204">
        <f>Q571*H571</f>
        <v>0</v>
      </c>
      <c r="S571" s="204">
        <v>0</v>
      </c>
      <c r="T571" s="205">
        <f>S571*H571</f>
        <v>0</v>
      </c>
      <c r="AR571" s="24" t="s">
        <v>330</v>
      </c>
      <c r="AT571" s="24" t="s">
        <v>253</v>
      </c>
      <c r="AU571" s="24" t="s">
        <v>94</v>
      </c>
      <c r="AY571" s="24" t="s">
        <v>250</v>
      </c>
      <c r="BE571" s="206">
        <f>IF(N571="základní",J571,0)</f>
        <v>0</v>
      </c>
      <c r="BF571" s="206">
        <f>IF(N571="snížená",J571,0)</f>
        <v>0</v>
      </c>
      <c r="BG571" s="206">
        <f>IF(N571="zákl. přenesená",J571,0)</f>
        <v>0</v>
      </c>
      <c r="BH571" s="206">
        <f>IF(N571="sníž. přenesená",J571,0)</f>
        <v>0</v>
      </c>
      <c r="BI571" s="206">
        <f>IF(N571="nulová",J571,0)</f>
        <v>0</v>
      </c>
      <c r="BJ571" s="24" t="s">
        <v>94</v>
      </c>
      <c r="BK571" s="206">
        <f>ROUND(I571*H571,2)</f>
        <v>0</v>
      </c>
      <c r="BL571" s="24" t="s">
        <v>330</v>
      </c>
      <c r="BM571" s="24" t="s">
        <v>2862</v>
      </c>
    </row>
    <row r="572" spans="2:65" s="11" customFormat="1">
      <c r="B572" s="207"/>
      <c r="C572" s="208"/>
      <c r="D572" s="221" t="s">
        <v>260</v>
      </c>
      <c r="E572" s="231" t="s">
        <v>21</v>
      </c>
      <c r="F572" s="232" t="s">
        <v>2863</v>
      </c>
      <c r="G572" s="208"/>
      <c r="H572" s="233">
        <v>134</v>
      </c>
      <c r="I572" s="213"/>
      <c r="J572" s="208"/>
      <c r="K572" s="208"/>
      <c r="L572" s="214"/>
      <c r="M572" s="215"/>
      <c r="N572" s="216"/>
      <c r="O572" s="216"/>
      <c r="P572" s="216"/>
      <c r="Q572" s="216"/>
      <c r="R572" s="216"/>
      <c r="S572" s="216"/>
      <c r="T572" s="217"/>
      <c r="AT572" s="218" t="s">
        <v>260</v>
      </c>
      <c r="AU572" s="218" t="s">
        <v>94</v>
      </c>
      <c r="AV572" s="11" t="s">
        <v>94</v>
      </c>
      <c r="AW572" s="11" t="s">
        <v>35</v>
      </c>
      <c r="AX572" s="11" t="s">
        <v>79</v>
      </c>
      <c r="AY572" s="218" t="s">
        <v>250</v>
      </c>
    </row>
    <row r="573" spans="2:65" s="1" customFormat="1" ht="22.5" customHeight="1">
      <c r="B573" s="41"/>
      <c r="C573" s="234" t="s">
        <v>1517</v>
      </c>
      <c r="D573" s="234" t="s">
        <v>304</v>
      </c>
      <c r="E573" s="235" t="s">
        <v>2864</v>
      </c>
      <c r="F573" s="236" t="s">
        <v>1490</v>
      </c>
      <c r="G573" s="237" t="s">
        <v>301</v>
      </c>
      <c r="H573" s="238">
        <v>4</v>
      </c>
      <c r="I573" s="239"/>
      <c r="J573" s="240">
        <f>ROUND(I573*H573,2)</f>
        <v>0</v>
      </c>
      <c r="K573" s="236" t="s">
        <v>21</v>
      </c>
      <c r="L573" s="241"/>
      <c r="M573" s="242" t="s">
        <v>21</v>
      </c>
      <c r="N573" s="243" t="s">
        <v>43</v>
      </c>
      <c r="O573" s="42"/>
      <c r="P573" s="204">
        <f>O573*H573</f>
        <v>0</v>
      </c>
      <c r="Q573" s="204">
        <v>1.03E-2</v>
      </c>
      <c r="R573" s="204">
        <f>Q573*H573</f>
        <v>4.1200000000000001E-2</v>
      </c>
      <c r="S573" s="204">
        <v>0</v>
      </c>
      <c r="T573" s="205">
        <f>S573*H573</f>
        <v>0</v>
      </c>
      <c r="AR573" s="24" t="s">
        <v>408</v>
      </c>
      <c r="AT573" s="24" t="s">
        <v>304</v>
      </c>
      <c r="AU573" s="24" t="s">
        <v>94</v>
      </c>
      <c r="AY573" s="24" t="s">
        <v>250</v>
      </c>
      <c r="BE573" s="206">
        <f>IF(N573="základní",J573,0)</f>
        <v>0</v>
      </c>
      <c r="BF573" s="206">
        <f>IF(N573="snížená",J573,0)</f>
        <v>0</v>
      </c>
      <c r="BG573" s="206">
        <f>IF(N573="zákl. přenesená",J573,0)</f>
        <v>0</v>
      </c>
      <c r="BH573" s="206">
        <f>IF(N573="sníž. přenesená",J573,0)</f>
        <v>0</v>
      </c>
      <c r="BI573" s="206">
        <f>IF(N573="nulová",J573,0)</f>
        <v>0</v>
      </c>
      <c r="BJ573" s="24" t="s">
        <v>94</v>
      </c>
      <c r="BK573" s="206">
        <f>ROUND(I573*H573,2)</f>
        <v>0</v>
      </c>
      <c r="BL573" s="24" t="s">
        <v>330</v>
      </c>
      <c r="BM573" s="24" t="s">
        <v>2865</v>
      </c>
    </row>
    <row r="574" spans="2:65" s="11" customFormat="1">
      <c r="B574" s="207"/>
      <c r="C574" s="208"/>
      <c r="D574" s="221" t="s">
        <v>260</v>
      </c>
      <c r="E574" s="231" t="s">
        <v>21</v>
      </c>
      <c r="F574" s="232" t="s">
        <v>2866</v>
      </c>
      <c r="G574" s="208"/>
      <c r="H574" s="233">
        <v>4</v>
      </c>
      <c r="I574" s="213"/>
      <c r="J574" s="208"/>
      <c r="K574" s="208"/>
      <c r="L574" s="214"/>
      <c r="M574" s="215"/>
      <c r="N574" s="216"/>
      <c r="O574" s="216"/>
      <c r="P574" s="216"/>
      <c r="Q574" s="216"/>
      <c r="R574" s="216"/>
      <c r="S574" s="216"/>
      <c r="T574" s="217"/>
      <c r="AT574" s="218" t="s">
        <v>260</v>
      </c>
      <c r="AU574" s="218" t="s">
        <v>94</v>
      </c>
      <c r="AV574" s="11" t="s">
        <v>94</v>
      </c>
      <c r="AW574" s="11" t="s">
        <v>35</v>
      </c>
      <c r="AX574" s="11" t="s">
        <v>79</v>
      </c>
      <c r="AY574" s="218" t="s">
        <v>250</v>
      </c>
    </row>
    <row r="575" spans="2:65" s="1" customFormat="1" ht="22.5" customHeight="1">
      <c r="B575" s="41"/>
      <c r="C575" s="234" t="s">
        <v>1522</v>
      </c>
      <c r="D575" s="234" t="s">
        <v>304</v>
      </c>
      <c r="E575" s="235" t="s">
        <v>2867</v>
      </c>
      <c r="F575" s="236" t="s">
        <v>1495</v>
      </c>
      <c r="G575" s="237" t="s">
        <v>301</v>
      </c>
      <c r="H575" s="238">
        <v>6</v>
      </c>
      <c r="I575" s="239"/>
      <c r="J575" s="240">
        <f>ROUND(I575*H575,2)</f>
        <v>0</v>
      </c>
      <c r="K575" s="236" t="s">
        <v>21</v>
      </c>
      <c r="L575" s="241"/>
      <c r="M575" s="242" t="s">
        <v>21</v>
      </c>
      <c r="N575" s="243" t="s">
        <v>43</v>
      </c>
      <c r="O575" s="42"/>
      <c r="P575" s="204">
        <f>O575*H575</f>
        <v>0</v>
      </c>
      <c r="Q575" s="204">
        <v>1.03E-2</v>
      </c>
      <c r="R575" s="204">
        <f>Q575*H575</f>
        <v>6.1800000000000001E-2</v>
      </c>
      <c r="S575" s="204">
        <v>0</v>
      </c>
      <c r="T575" s="205">
        <f>S575*H575</f>
        <v>0</v>
      </c>
      <c r="AR575" s="24" t="s">
        <v>408</v>
      </c>
      <c r="AT575" s="24" t="s">
        <v>304</v>
      </c>
      <c r="AU575" s="24" t="s">
        <v>94</v>
      </c>
      <c r="AY575" s="24" t="s">
        <v>250</v>
      </c>
      <c r="BE575" s="206">
        <f>IF(N575="základní",J575,0)</f>
        <v>0</v>
      </c>
      <c r="BF575" s="206">
        <f>IF(N575="snížená",J575,0)</f>
        <v>0</v>
      </c>
      <c r="BG575" s="206">
        <f>IF(N575="zákl. přenesená",J575,0)</f>
        <v>0</v>
      </c>
      <c r="BH575" s="206">
        <f>IF(N575="sníž. přenesená",J575,0)</f>
        <v>0</v>
      </c>
      <c r="BI575" s="206">
        <f>IF(N575="nulová",J575,0)</f>
        <v>0</v>
      </c>
      <c r="BJ575" s="24" t="s">
        <v>94</v>
      </c>
      <c r="BK575" s="206">
        <f>ROUND(I575*H575,2)</f>
        <v>0</v>
      </c>
      <c r="BL575" s="24" t="s">
        <v>330</v>
      </c>
      <c r="BM575" s="24" t="s">
        <v>2868</v>
      </c>
    </row>
    <row r="576" spans="2:65" s="11" customFormat="1">
      <c r="B576" s="207"/>
      <c r="C576" s="208"/>
      <c r="D576" s="209" t="s">
        <v>260</v>
      </c>
      <c r="E576" s="210" t="s">
        <v>21</v>
      </c>
      <c r="F576" s="211" t="s">
        <v>2866</v>
      </c>
      <c r="G576" s="208"/>
      <c r="H576" s="212">
        <v>4</v>
      </c>
      <c r="I576" s="213"/>
      <c r="J576" s="208"/>
      <c r="K576" s="208"/>
      <c r="L576" s="214"/>
      <c r="M576" s="215"/>
      <c r="N576" s="216"/>
      <c r="O576" s="216"/>
      <c r="P576" s="216"/>
      <c r="Q576" s="216"/>
      <c r="R576" s="216"/>
      <c r="S576" s="216"/>
      <c r="T576" s="217"/>
      <c r="AT576" s="218" t="s">
        <v>260</v>
      </c>
      <c r="AU576" s="218" t="s">
        <v>94</v>
      </c>
      <c r="AV576" s="11" t="s">
        <v>94</v>
      </c>
      <c r="AW576" s="11" t="s">
        <v>35</v>
      </c>
      <c r="AX576" s="11" t="s">
        <v>71</v>
      </c>
      <c r="AY576" s="218" t="s">
        <v>250</v>
      </c>
    </row>
    <row r="577" spans="2:65" s="11" customFormat="1">
      <c r="B577" s="207"/>
      <c r="C577" s="208"/>
      <c r="D577" s="209" t="s">
        <v>260</v>
      </c>
      <c r="E577" s="210" t="s">
        <v>21</v>
      </c>
      <c r="F577" s="211" t="s">
        <v>2869</v>
      </c>
      <c r="G577" s="208"/>
      <c r="H577" s="212">
        <v>2</v>
      </c>
      <c r="I577" s="213"/>
      <c r="J577" s="208"/>
      <c r="K577" s="208"/>
      <c r="L577" s="214"/>
      <c r="M577" s="215"/>
      <c r="N577" s="216"/>
      <c r="O577" s="216"/>
      <c r="P577" s="216"/>
      <c r="Q577" s="216"/>
      <c r="R577" s="216"/>
      <c r="S577" s="216"/>
      <c r="T577" s="217"/>
      <c r="AT577" s="218" t="s">
        <v>260</v>
      </c>
      <c r="AU577" s="218" t="s">
        <v>94</v>
      </c>
      <c r="AV577" s="11" t="s">
        <v>94</v>
      </c>
      <c r="AW577" s="11" t="s">
        <v>35</v>
      </c>
      <c r="AX577" s="11" t="s">
        <v>71</v>
      </c>
      <c r="AY577" s="218" t="s">
        <v>250</v>
      </c>
    </row>
    <row r="578" spans="2:65" s="12" customFormat="1">
      <c r="B578" s="219"/>
      <c r="C578" s="220"/>
      <c r="D578" s="221" t="s">
        <v>260</v>
      </c>
      <c r="E578" s="222" t="s">
        <v>21</v>
      </c>
      <c r="F578" s="223" t="s">
        <v>263</v>
      </c>
      <c r="G578" s="220"/>
      <c r="H578" s="224">
        <v>6</v>
      </c>
      <c r="I578" s="225"/>
      <c r="J578" s="220"/>
      <c r="K578" s="220"/>
      <c r="L578" s="226"/>
      <c r="M578" s="227"/>
      <c r="N578" s="228"/>
      <c r="O578" s="228"/>
      <c r="P578" s="228"/>
      <c r="Q578" s="228"/>
      <c r="R578" s="228"/>
      <c r="S578" s="228"/>
      <c r="T578" s="229"/>
      <c r="AT578" s="230" t="s">
        <v>260</v>
      </c>
      <c r="AU578" s="230" t="s">
        <v>94</v>
      </c>
      <c r="AV578" s="12" t="s">
        <v>251</v>
      </c>
      <c r="AW578" s="12" t="s">
        <v>35</v>
      </c>
      <c r="AX578" s="12" t="s">
        <v>79</v>
      </c>
      <c r="AY578" s="230" t="s">
        <v>250</v>
      </c>
    </row>
    <row r="579" spans="2:65" s="1" customFormat="1" ht="22.5" customHeight="1">
      <c r="B579" s="41"/>
      <c r="C579" s="234" t="s">
        <v>1529</v>
      </c>
      <c r="D579" s="234" t="s">
        <v>304</v>
      </c>
      <c r="E579" s="235" t="s">
        <v>1500</v>
      </c>
      <c r="F579" s="236" t="s">
        <v>1501</v>
      </c>
      <c r="G579" s="237" t="s">
        <v>301</v>
      </c>
      <c r="H579" s="238">
        <v>102</v>
      </c>
      <c r="I579" s="239"/>
      <c r="J579" s="240">
        <f>ROUND(I579*H579,2)</f>
        <v>0</v>
      </c>
      <c r="K579" s="236" t="s">
        <v>21</v>
      </c>
      <c r="L579" s="241"/>
      <c r="M579" s="242" t="s">
        <v>21</v>
      </c>
      <c r="N579" s="243" t="s">
        <v>43</v>
      </c>
      <c r="O579" s="42"/>
      <c r="P579" s="204">
        <f>O579*H579</f>
        <v>0</v>
      </c>
      <c r="Q579" s="204">
        <v>1.03E-2</v>
      </c>
      <c r="R579" s="204">
        <f>Q579*H579</f>
        <v>1.0506</v>
      </c>
      <c r="S579" s="204">
        <v>0</v>
      </c>
      <c r="T579" s="205">
        <f>S579*H579</f>
        <v>0</v>
      </c>
      <c r="AR579" s="24" t="s">
        <v>408</v>
      </c>
      <c r="AT579" s="24" t="s">
        <v>304</v>
      </c>
      <c r="AU579" s="24" t="s">
        <v>94</v>
      </c>
      <c r="AY579" s="24" t="s">
        <v>250</v>
      </c>
      <c r="BE579" s="206">
        <f>IF(N579="základní",J579,0)</f>
        <v>0</v>
      </c>
      <c r="BF579" s="206">
        <f>IF(N579="snížená",J579,0)</f>
        <v>0</v>
      </c>
      <c r="BG579" s="206">
        <f>IF(N579="zákl. přenesená",J579,0)</f>
        <v>0</v>
      </c>
      <c r="BH579" s="206">
        <f>IF(N579="sníž. přenesená",J579,0)</f>
        <v>0</v>
      </c>
      <c r="BI579" s="206">
        <f>IF(N579="nulová",J579,0)</f>
        <v>0</v>
      </c>
      <c r="BJ579" s="24" t="s">
        <v>94</v>
      </c>
      <c r="BK579" s="206">
        <f>ROUND(I579*H579,2)</f>
        <v>0</v>
      </c>
      <c r="BL579" s="24" t="s">
        <v>330</v>
      </c>
      <c r="BM579" s="24" t="s">
        <v>2870</v>
      </c>
    </row>
    <row r="580" spans="2:65" s="11" customFormat="1">
      <c r="B580" s="207"/>
      <c r="C580" s="208"/>
      <c r="D580" s="209" t="s">
        <v>260</v>
      </c>
      <c r="E580" s="210" t="s">
        <v>21</v>
      </c>
      <c r="F580" s="211" t="s">
        <v>1503</v>
      </c>
      <c r="G580" s="208"/>
      <c r="H580" s="212">
        <v>18</v>
      </c>
      <c r="I580" s="213"/>
      <c r="J580" s="208"/>
      <c r="K580" s="208"/>
      <c r="L580" s="214"/>
      <c r="M580" s="215"/>
      <c r="N580" s="216"/>
      <c r="O580" s="216"/>
      <c r="P580" s="216"/>
      <c r="Q580" s="216"/>
      <c r="R580" s="216"/>
      <c r="S580" s="216"/>
      <c r="T580" s="217"/>
      <c r="AT580" s="218" t="s">
        <v>260</v>
      </c>
      <c r="AU580" s="218" t="s">
        <v>94</v>
      </c>
      <c r="AV580" s="11" t="s">
        <v>94</v>
      </c>
      <c r="AW580" s="11" t="s">
        <v>35</v>
      </c>
      <c r="AX580" s="11" t="s">
        <v>71</v>
      </c>
      <c r="AY580" s="218" t="s">
        <v>250</v>
      </c>
    </row>
    <row r="581" spans="2:65" s="11" customFormat="1">
      <c r="B581" s="207"/>
      <c r="C581" s="208"/>
      <c r="D581" s="209" t="s">
        <v>260</v>
      </c>
      <c r="E581" s="210" t="s">
        <v>21</v>
      </c>
      <c r="F581" s="211" t="s">
        <v>2871</v>
      </c>
      <c r="G581" s="208"/>
      <c r="H581" s="212">
        <v>3</v>
      </c>
      <c r="I581" s="213"/>
      <c r="J581" s="208"/>
      <c r="K581" s="208"/>
      <c r="L581" s="214"/>
      <c r="M581" s="215"/>
      <c r="N581" s="216"/>
      <c r="O581" s="216"/>
      <c r="P581" s="216"/>
      <c r="Q581" s="216"/>
      <c r="R581" s="216"/>
      <c r="S581" s="216"/>
      <c r="T581" s="217"/>
      <c r="AT581" s="218" t="s">
        <v>260</v>
      </c>
      <c r="AU581" s="218" t="s">
        <v>94</v>
      </c>
      <c r="AV581" s="11" t="s">
        <v>94</v>
      </c>
      <c r="AW581" s="11" t="s">
        <v>35</v>
      </c>
      <c r="AX581" s="11" t="s">
        <v>71</v>
      </c>
      <c r="AY581" s="218" t="s">
        <v>250</v>
      </c>
    </row>
    <row r="582" spans="2:65" s="11" customFormat="1">
      <c r="B582" s="207"/>
      <c r="C582" s="208"/>
      <c r="D582" s="209" t="s">
        <v>260</v>
      </c>
      <c r="E582" s="210" t="s">
        <v>21</v>
      </c>
      <c r="F582" s="211" t="s">
        <v>2872</v>
      </c>
      <c r="G582" s="208"/>
      <c r="H582" s="212">
        <v>4</v>
      </c>
      <c r="I582" s="213"/>
      <c r="J582" s="208"/>
      <c r="K582" s="208"/>
      <c r="L582" s="214"/>
      <c r="M582" s="215"/>
      <c r="N582" s="216"/>
      <c r="O582" s="216"/>
      <c r="P582" s="216"/>
      <c r="Q582" s="216"/>
      <c r="R582" s="216"/>
      <c r="S582" s="216"/>
      <c r="T582" s="217"/>
      <c r="AT582" s="218" t="s">
        <v>260</v>
      </c>
      <c r="AU582" s="218" t="s">
        <v>94</v>
      </c>
      <c r="AV582" s="11" t="s">
        <v>94</v>
      </c>
      <c r="AW582" s="11" t="s">
        <v>35</v>
      </c>
      <c r="AX582" s="11" t="s">
        <v>71</v>
      </c>
      <c r="AY582" s="218" t="s">
        <v>250</v>
      </c>
    </row>
    <row r="583" spans="2:65" s="11" customFormat="1">
      <c r="B583" s="207"/>
      <c r="C583" s="208"/>
      <c r="D583" s="209" t="s">
        <v>260</v>
      </c>
      <c r="E583" s="210" t="s">
        <v>21</v>
      </c>
      <c r="F583" s="211" t="s">
        <v>2873</v>
      </c>
      <c r="G583" s="208"/>
      <c r="H583" s="212">
        <v>12</v>
      </c>
      <c r="I583" s="213"/>
      <c r="J583" s="208"/>
      <c r="K583" s="208"/>
      <c r="L583" s="214"/>
      <c r="M583" s="215"/>
      <c r="N583" s="216"/>
      <c r="O583" s="216"/>
      <c r="P583" s="216"/>
      <c r="Q583" s="216"/>
      <c r="R583" s="216"/>
      <c r="S583" s="216"/>
      <c r="T583" s="217"/>
      <c r="AT583" s="218" t="s">
        <v>260</v>
      </c>
      <c r="AU583" s="218" t="s">
        <v>94</v>
      </c>
      <c r="AV583" s="11" t="s">
        <v>94</v>
      </c>
      <c r="AW583" s="11" t="s">
        <v>35</v>
      </c>
      <c r="AX583" s="11" t="s">
        <v>71</v>
      </c>
      <c r="AY583" s="218" t="s">
        <v>250</v>
      </c>
    </row>
    <row r="584" spans="2:65" s="11" customFormat="1">
      <c r="B584" s="207"/>
      <c r="C584" s="208"/>
      <c r="D584" s="209" t="s">
        <v>260</v>
      </c>
      <c r="E584" s="210" t="s">
        <v>21</v>
      </c>
      <c r="F584" s="211" t="s">
        <v>1505</v>
      </c>
      <c r="G584" s="208"/>
      <c r="H584" s="212">
        <v>5</v>
      </c>
      <c r="I584" s="213"/>
      <c r="J584" s="208"/>
      <c r="K584" s="208"/>
      <c r="L584" s="214"/>
      <c r="M584" s="215"/>
      <c r="N584" s="216"/>
      <c r="O584" s="216"/>
      <c r="P584" s="216"/>
      <c r="Q584" s="216"/>
      <c r="R584" s="216"/>
      <c r="S584" s="216"/>
      <c r="T584" s="217"/>
      <c r="AT584" s="218" t="s">
        <v>260</v>
      </c>
      <c r="AU584" s="218" t="s">
        <v>94</v>
      </c>
      <c r="AV584" s="11" t="s">
        <v>94</v>
      </c>
      <c r="AW584" s="11" t="s">
        <v>35</v>
      </c>
      <c r="AX584" s="11" t="s">
        <v>71</v>
      </c>
      <c r="AY584" s="218" t="s">
        <v>250</v>
      </c>
    </row>
    <row r="585" spans="2:65" s="11" customFormat="1">
      <c r="B585" s="207"/>
      <c r="C585" s="208"/>
      <c r="D585" s="209" t="s">
        <v>260</v>
      </c>
      <c r="E585" s="210" t="s">
        <v>21</v>
      </c>
      <c r="F585" s="211" t="s">
        <v>2874</v>
      </c>
      <c r="G585" s="208"/>
      <c r="H585" s="212">
        <v>26</v>
      </c>
      <c r="I585" s="213"/>
      <c r="J585" s="208"/>
      <c r="K585" s="208"/>
      <c r="L585" s="214"/>
      <c r="M585" s="215"/>
      <c r="N585" s="216"/>
      <c r="O585" s="216"/>
      <c r="P585" s="216"/>
      <c r="Q585" s="216"/>
      <c r="R585" s="216"/>
      <c r="S585" s="216"/>
      <c r="T585" s="217"/>
      <c r="AT585" s="218" t="s">
        <v>260</v>
      </c>
      <c r="AU585" s="218" t="s">
        <v>94</v>
      </c>
      <c r="AV585" s="11" t="s">
        <v>94</v>
      </c>
      <c r="AW585" s="11" t="s">
        <v>35</v>
      </c>
      <c r="AX585" s="11" t="s">
        <v>71</v>
      </c>
      <c r="AY585" s="218" t="s">
        <v>250</v>
      </c>
    </row>
    <row r="586" spans="2:65" s="11" customFormat="1">
      <c r="B586" s="207"/>
      <c r="C586" s="208"/>
      <c r="D586" s="209" t="s">
        <v>260</v>
      </c>
      <c r="E586" s="210" t="s">
        <v>21</v>
      </c>
      <c r="F586" s="211" t="s">
        <v>2875</v>
      </c>
      <c r="G586" s="208"/>
      <c r="H586" s="212">
        <v>16</v>
      </c>
      <c r="I586" s="213"/>
      <c r="J586" s="208"/>
      <c r="K586" s="208"/>
      <c r="L586" s="214"/>
      <c r="M586" s="215"/>
      <c r="N586" s="216"/>
      <c r="O586" s="216"/>
      <c r="P586" s="216"/>
      <c r="Q586" s="216"/>
      <c r="R586" s="216"/>
      <c r="S586" s="216"/>
      <c r="T586" s="217"/>
      <c r="AT586" s="218" t="s">
        <v>260</v>
      </c>
      <c r="AU586" s="218" t="s">
        <v>94</v>
      </c>
      <c r="AV586" s="11" t="s">
        <v>94</v>
      </c>
      <c r="AW586" s="11" t="s">
        <v>35</v>
      </c>
      <c r="AX586" s="11" t="s">
        <v>71</v>
      </c>
      <c r="AY586" s="218" t="s">
        <v>250</v>
      </c>
    </row>
    <row r="587" spans="2:65" s="11" customFormat="1">
      <c r="B587" s="207"/>
      <c r="C587" s="208"/>
      <c r="D587" s="209" t="s">
        <v>260</v>
      </c>
      <c r="E587" s="210" t="s">
        <v>21</v>
      </c>
      <c r="F587" s="211" t="s">
        <v>2876</v>
      </c>
      <c r="G587" s="208"/>
      <c r="H587" s="212">
        <v>4</v>
      </c>
      <c r="I587" s="213"/>
      <c r="J587" s="208"/>
      <c r="K587" s="208"/>
      <c r="L587" s="214"/>
      <c r="M587" s="215"/>
      <c r="N587" s="216"/>
      <c r="O587" s="216"/>
      <c r="P587" s="216"/>
      <c r="Q587" s="216"/>
      <c r="R587" s="216"/>
      <c r="S587" s="216"/>
      <c r="T587" s="217"/>
      <c r="AT587" s="218" t="s">
        <v>260</v>
      </c>
      <c r="AU587" s="218" t="s">
        <v>94</v>
      </c>
      <c r="AV587" s="11" t="s">
        <v>94</v>
      </c>
      <c r="AW587" s="11" t="s">
        <v>35</v>
      </c>
      <c r="AX587" s="11" t="s">
        <v>71</v>
      </c>
      <c r="AY587" s="218" t="s">
        <v>250</v>
      </c>
    </row>
    <row r="588" spans="2:65" s="11" customFormat="1">
      <c r="B588" s="207"/>
      <c r="C588" s="208"/>
      <c r="D588" s="209" t="s">
        <v>260</v>
      </c>
      <c r="E588" s="210" t="s">
        <v>21</v>
      </c>
      <c r="F588" s="211" t="s">
        <v>2852</v>
      </c>
      <c r="G588" s="208"/>
      <c r="H588" s="212">
        <v>2</v>
      </c>
      <c r="I588" s="213"/>
      <c r="J588" s="208"/>
      <c r="K588" s="208"/>
      <c r="L588" s="214"/>
      <c r="M588" s="215"/>
      <c r="N588" s="216"/>
      <c r="O588" s="216"/>
      <c r="P588" s="216"/>
      <c r="Q588" s="216"/>
      <c r="R588" s="216"/>
      <c r="S588" s="216"/>
      <c r="T588" s="217"/>
      <c r="AT588" s="218" t="s">
        <v>260</v>
      </c>
      <c r="AU588" s="218" t="s">
        <v>94</v>
      </c>
      <c r="AV588" s="11" t="s">
        <v>94</v>
      </c>
      <c r="AW588" s="11" t="s">
        <v>35</v>
      </c>
      <c r="AX588" s="11" t="s">
        <v>71</v>
      </c>
      <c r="AY588" s="218" t="s">
        <v>250</v>
      </c>
    </row>
    <row r="589" spans="2:65" s="11" customFormat="1">
      <c r="B589" s="207"/>
      <c r="C589" s="208"/>
      <c r="D589" s="209" t="s">
        <v>260</v>
      </c>
      <c r="E589" s="210" t="s">
        <v>21</v>
      </c>
      <c r="F589" s="211" t="s">
        <v>2877</v>
      </c>
      <c r="G589" s="208"/>
      <c r="H589" s="212">
        <v>4</v>
      </c>
      <c r="I589" s="213"/>
      <c r="J589" s="208"/>
      <c r="K589" s="208"/>
      <c r="L589" s="214"/>
      <c r="M589" s="215"/>
      <c r="N589" s="216"/>
      <c r="O589" s="216"/>
      <c r="P589" s="216"/>
      <c r="Q589" s="216"/>
      <c r="R589" s="216"/>
      <c r="S589" s="216"/>
      <c r="T589" s="217"/>
      <c r="AT589" s="218" t="s">
        <v>260</v>
      </c>
      <c r="AU589" s="218" t="s">
        <v>94</v>
      </c>
      <c r="AV589" s="11" t="s">
        <v>94</v>
      </c>
      <c r="AW589" s="11" t="s">
        <v>35</v>
      </c>
      <c r="AX589" s="11" t="s">
        <v>71</v>
      </c>
      <c r="AY589" s="218" t="s">
        <v>250</v>
      </c>
    </row>
    <row r="590" spans="2:65" s="11" customFormat="1">
      <c r="B590" s="207"/>
      <c r="C590" s="208"/>
      <c r="D590" s="209" t="s">
        <v>260</v>
      </c>
      <c r="E590" s="210" t="s">
        <v>21</v>
      </c>
      <c r="F590" s="211" t="s">
        <v>2878</v>
      </c>
      <c r="G590" s="208"/>
      <c r="H590" s="212">
        <v>8</v>
      </c>
      <c r="I590" s="213"/>
      <c r="J590" s="208"/>
      <c r="K590" s="208"/>
      <c r="L590" s="214"/>
      <c r="M590" s="215"/>
      <c r="N590" s="216"/>
      <c r="O590" s="216"/>
      <c r="P590" s="216"/>
      <c r="Q590" s="216"/>
      <c r="R590" s="216"/>
      <c r="S590" s="216"/>
      <c r="T590" s="217"/>
      <c r="AT590" s="218" t="s">
        <v>260</v>
      </c>
      <c r="AU590" s="218" t="s">
        <v>94</v>
      </c>
      <c r="AV590" s="11" t="s">
        <v>94</v>
      </c>
      <c r="AW590" s="11" t="s">
        <v>35</v>
      </c>
      <c r="AX590" s="11" t="s">
        <v>71</v>
      </c>
      <c r="AY590" s="218" t="s">
        <v>250</v>
      </c>
    </row>
    <row r="591" spans="2:65" s="12" customFormat="1">
      <c r="B591" s="219"/>
      <c r="C591" s="220"/>
      <c r="D591" s="221" t="s">
        <v>260</v>
      </c>
      <c r="E591" s="222" t="s">
        <v>21</v>
      </c>
      <c r="F591" s="223" t="s">
        <v>263</v>
      </c>
      <c r="G591" s="220"/>
      <c r="H591" s="224">
        <v>102</v>
      </c>
      <c r="I591" s="225"/>
      <c r="J591" s="220"/>
      <c r="K591" s="220"/>
      <c r="L591" s="226"/>
      <c r="M591" s="227"/>
      <c r="N591" s="228"/>
      <c r="O591" s="228"/>
      <c r="P591" s="228"/>
      <c r="Q591" s="228"/>
      <c r="R591" s="228"/>
      <c r="S591" s="228"/>
      <c r="T591" s="229"/>
      <c r="AT591" s="230" t="s">
        <v>260</v>
      </c>
      <c r="AU591" s="230" t="s">
        <v>94</v>
      </c>
      <c r="AV591" s="12" t="s">
        <v>251</v>
      </c>
      <c r="AW591" s="12" t="s">
        <v>35</v>
      </c>
      <c r="AX591" s="12" t="s">
        <v>79</v>
      </c>
      <c r="AY591" s="230" t="s">
        <v>250</v>
      </c>
    </row>
    <row r="592" spans="2:65" s="1" customFormat="1" ht="22.5" customHeight="1">
      <c r="B592" s="41"/>
      <c r="C592" s="234" t="s">
        <v>1534</v>
      </c>
      <c r="D592" s="234" t="s">
        <v>304</v>
      </c>
      <c r="E592" s="235" t="s">
        <v>1509</v>
      </c>
      <c r="F592" s="236" t="s">
        <v>1510</v>
      </c>
      <c r="G592" s="237" t="s">
        <v>301</v>
      </c>
      <c r="H592" s="238">
        <v>22</v>
      </c>
      <c r="I592" s="239"/>
      <c r="J592" s="240">
        <f>ROUND(I592*H592,2)</f>
        <v>0</v>
      </c>
      <c r="K592" s="236" t="s">
        <v>21</v>
      </c>
      <c r="L592" s="241"/>
      <c r="M592" s="242" t="s">
        <v>21</v>
      </c>
      <c r="N592" s="243" t="s">
        <v>43</v>
      </c>
      <c r="O592" s="42"/>
      <c r="P592" s="204">
        <f>O592*H592</f>
        <v>0</v>
      </c>
      <c r="Q592" s="204">
        <v>1.03E-2</v>
      </c>
      <c r="R592" s="204">
        <f>Q592*H592</f>
        <v>0.2266</v>
      </c>
      <c r="S592" s="204">
        <v>0</v>
      </c>
      <c r="T592" s="205">
        <f>S592*H592</f>
        <v>0</v>
      </c>
      <c r="AR592" s="24" t="s">
        <v>408</v>
      </c>
      <c r="AT592" s="24" t="s">
        <v>304</v>
      </c>
      <c r="AU592" s="24" t="s">
        <v>94</v>
      </c>
      <c r="AY592" s="24" t="s">
        <v>250</v>
      </c>
      <c r="BE592" s="206">
        <f>IF(N592="základní",J592,0)</f>
        <v>0</v>
      </c>
      <c r="BF592" s="206">
        <f>IF(N592="snížená",J592,0)</f>
        <v>0</v>
      </c>
      <c r="BG592" s="206">
        <f>IF(N592="zákl. přenesená",J592,0)</f>
        <v>0</v>
      </c>
      <c r="BH592" s="206">
        <f>IF(N592="sníž. přenesená",J592,0)</f>
        <v>0</v>
      </c>
      <c r="BI592" s="206">
        <f>IF(N592="nulová",J592,0)</f>
        <v>0</v>
      </c>
      <c r="BJ592" s="24" t="s">
        <v>94</v>
      </c>
      <c r="BK592" s="206">
        <f>ROUND(I592*H592,2)</f>
        <v>0</v>
      </c>
      <c r="BL592" s="24" t="s">
        <v>330</v>
      </c>
      <c r="BM592" s="24" t="s">
        <v>2879</v>
      </c>
    </row>
    <row r="593" spans="2:65" s="11" customFormat="1">
      <c r="B593" s="207"/>
      <c r="C593" s="208"/>
      <c r="D593" s="209" t="s">
        <v>260</v>
      </c>
      <c r="E593" s="210" t="s">
        <v>21</v>
      </c>
      <c r="F593" s="211" t="s">
        <v>1512</v>
      </c>
      <c r="G593" s="208"/>
      <c r="H593" s="212">
        <v>3</v>
      </c>
      <c r="I593" s="213"/>
      <c r="J593" s="208"/>
      <c r="K593" s="208"/>
      <c r="L593" s="214"/>
      <c r="M593" s="215"/>
      <c r="N593" s="216"/>
      <c r="O593" s="216"/>
      <c r="P593" s="216"/>
      <c r="Q593" s="216"/>
      <c r="R593" s="216"/>
      <c r="S593" s="216"/>
      <c r="T593" s="217"/>
      <c r="AT593" s="218" t="s">
        <v>260</v>
      </c>
      <c r="AU593" s="218" t="s">
        <v>94</v>
      </c>
      <c r="AV593" s="11" t="s">
        <v>94</v>
      </c>
      <c r="AW593" s="11" t="s">
        <v>35</v>
      </c>
      <c r="AX593" s="11" t="s">
        <v>71</v>
      </c>
      <c r="AY593" s="218" t="s">
        <v>250</v>
      </c>
    </row>
    <row r="594" spans="2:65" s="11" customFormat="1">
      <c r="B594" s="207"/>
      <c r="C594" s="208"/>
      <c r="D594" s="209" t="s">
        <v>260</v>
      </c>
      <c r="E594" s="210" t="s">
        <v>21</v>
      </c>
      <c r="F594" s="211" t="s">
        <v>2880</v>
      </c>
      <c r="G594" s="208"/>
      <c r="H594" s="212">
        <v>1</v>
      </c>
      <c r="I594" s="213"/>
      <c r="J594" s="208"/>
      <c r="K594" s="208"/>
      <c r="L594" s="214"/>
      <c r="M594" s="215"/>
      <c r="N594" s="216"/>
      <c r="O594" s="216"/>
      <c r="P594" s="216"/>
      <c r="Q594" s="216"/>
      <c r="R594" s="216"/>
      <c r="S594" s="216"/>
      <c r="T594" s="217"/>
      <c r="AT594" s="218" t="s">
        <v>260</v>
      </c>
      <c r="AU594" s="218" t="s">
        <v>94</v>
      </c>
      <c r="AV594" s="11" t="s">
        <v>94</v>
      </c>
      <c r="AW594" s="11" t="s">
        <v>35</v>
      </c>
      <c r="AX594" s="11" t="s">
        <v>71</v>
      </c>
      <c r="AY594" s="218" t="s">
        <v>250</v>
      </c>
    </row>
    <row r="595" spans="2:65" s="11" customFormat="1">
      <c r="B595" s="207"/>
      <c r="C595" s="208"/>
      <c r="D595" s="209" t="s">
        <v>260</v>
      </c>
      <c r="E595" s="210" t="s">
        <v>21</v>
      </c>
      <c r="F595" s="211" t="s">
        <v>1514</v>
      </c>
      <c r="G595" s="208"/>
      <c r="H595" s="212">
        <v>1</v>
      </c>
      <c r="I595" s="213"/>
      <c r="J595" s="208"/>
      <c r="K595" s="208"/>
      <c r="L595" s="214"/>
      <c r="M595" s="215"/>
      <c r="N595" s="216"/>
      <c r="O595" s="216"/>
      <c r="P595" s="216"/>
      <c r="Q595" s="216"/>
      <c r="R595" s="216"/>
      <c r="S595" s="216"/>
      <c r="T595" s="217"/>
      <c r="AT595" s="218" t="s">
        <v>260</v>
      </c>
      <c r="AU595" s="218" t="s">
        <v>94</v>
      </c>
      <c r="AV595" s="11" t="s">
        <v>94</v>
      </c>
      <c r="AW595" s="11" t="s">
        <v>35</v>
      </c>
      <c r="AX595" s="11" t="s">
        <v>71</v>
      </c>
      <c r="AY595" s="218" t="s">
        <v>250</v>
      </c>
    </row>
    <row r="596" spans="2:65" s="11" customFormat="1">
      <c r="B596" s="207"/>
      <c r="C596" s="208"/>
      <c r="D596" s="209" t="s">
        <v>260</v>
      </c>
      <c r="E596" s="210" t="s">
        <v>21</v>
      </c>
      <c r="F596" s="211" t="s">
        <v>2881</v>
      </c>
      <c r="G596" s="208"/>
      <c r="H596" s="212">
        <v>13</v>
      </c>
      <c r="I596" s="213"/>
      <c r="J596" s="208"/>
      <c r="K596" s="208"/>
      <c r="L596" s="214"/>
      <c r="M596" s="215"/>
      <c r="N596" s="216"/>
      <c r="O596" s="216"/>
      <c r="P596" s="216"/>
      <c r="Q596" s="216"/>
      <c r="R596" s="216"/>
      <c r="S596" s="216"/>
      <c r="T596" s="217"/>
      <c r="AT596" s="218" t="s">
        <v>260</v>
      </c>
      <c r="AU596" s="218" t="s">
        <v>94</v>
      </c>
      <c r="AV596" s="11" t="s">
        <v>94</v>
      </c>
      <c r="AW596" s="11" t="s">
        <v>35</v>
      </c>
      <c r="AX596" s="11" t="s">
        <v>71</v>
      </c>
      <c r="AY596" s="218" t="s">
        <v>250</v>
      </c>
    </row>
    <row r="597" spans="2:65" s="11" customFormat="1">
      <c r="B597" s="207"/>
      <c r="C597" s="208"/>
      <c r="D597" s="209" t="s">
        <v>260</v>
      </c>
      <c r="E597" s="210" t="s">
        <v>21</v>
      </c>
      <c r="F597" s="211" t="s">
        <v>1516</v>
      </c>
      <c r="G597" s="208"/>
      <c r="H597" s="212">
        <v>2</v>
      </c>
      <c r="I597" s="213"/>
      <c r="J597" s="208"/>
      <c r="K597" s="208"/>
      <c r="L597" s="214"/>
      <c r="M597" s="215"/>
      <c r="N597" s="216"/>
      <c r="O597" s="216"/>
      <c r="P597" s="216"/>
      <c r="Q597" s="216"/>
      <c r="R597" s="216"/>
      <c r="S597" s="216"/>
      <c r="T597" s="217"/>
      <c r="AT597" s="218" t="s">
        <v>260</v>
      </c>
      <c r="AU597" s="218" t="s">
        <v>94</v>
      </c>
      <c r="AV597" s="11" t="s">
        <v>94</v>
      </c>
      <c r="AW597" s="11" t="s">
        <v>35</v>
      </c>
      <c r="AX597" s="11" t="s">
        <v>71</v>
      </c>
      <c r="AY597" s="218" t="s">
        <v>250</v>
      </c>
    </row>
    <row r="598" spans="2:65" s="11" customFormat="1">
      <c r="B598" s="207"/>
      <c r="C598" s="208"/>
      <c r="D598" s="209" t="s">
        <v>260</v>
      </c>
      <c r="E598" s="210" t="s">
        <v>21</v>
      </c>
      <c r="F598" s="211" t="s">
        <v>2869</v>
      </c>
      <c r="G598" s="208"/>
      <c r="H598" s="212">
        <v>2</v>
      </c>
      <c r="I598" s="213"/>
      <c r="J598" s="208"/>
      <c r="K598" s="208"/>
      <c r="L598" s="214"/>
      <c r="M598" s="215"/>
      <c r="N598" s="216"/>
      <c r="O598" s="216"/>
      <c r="P598" s="216"/>
      <c r="Q598" s="216"/>
      <c r="R598" s="216"/>
      <c r="S598" s="216"/>
      <c r="T598" s="217"/>
      <c r="AT598" s="218" t="s">
        <v>260</v>
      </c>
      <c r="AU598" s="218" t="s">
        <v>94</v>
      </c>
      <c r="AV598" s="11" t="s">
        <v>94</v>
      </c>
      <c r="AW598" s="11" t="s">
        <v>35</v>
      </c>
      <c r="AX598" s="11" t="s">
        <v>71</v>
      </c>
      <c r="AY598" s="218" t="s">
        <v>250</v>
      </c>
    </row>
    <row r="599" spans="2:65" s="12" customFormat="1">
      <c r="B599" s="219"/>
      <c r="C599" s="220"/>
      <c r="D599" s="221" t="s">
        <v>260</v>
      </c>
      <c r="E599" s="222" t="s">
        <v>21</v>
      </c>
      <c r="F599" s="223" t="s">
        <v>263</v>
      </c>
      <c r="G599" s="220"/>
      <c r="H599" s="224">
        <v>22</v>
      </c>
      <c r="I599" s="225"/>
      <c r="J599" s="220"/>
      <c r="K599" s="220"/>
      <c r="L599" s="226"/>
      <c r="M599" s="227"/>
      <c r="N599" s="228"/>
      <c r="O599" s="228"/>
      <c r="P599" s="228"/>
      <c r="Q599" s="228"/>
      <c r="R599" s="228"/>
      <c r="S599" s="228"/>
      <c r="T599" s="229"/>
      <c r="AT599" s="230" t="s">
        <v>260</v>
      </c>
      <c r="AU599" s="230" t="s">
        <v>94</v>
      </c>
      <c r="AV599" s="12" t="s">
        <v>251</v>
      </c>
      <c r="AW599" s="12" t="s">
        <v>35</v>
      </c>
      <c r="AX599" s="12" t="s">
        <v>79</v>
      </c>
      <c r="AY599" s="230" t="s">
        <v>250</v>
      </c>
    </row>
    <row r="600" spans="2:65" s="1" customFormat="1" ht="22.5" customHeight="1">
      <c r="B600" s="41"/>
      <c r="C600" s="195" t="s">
        <v>1540</v>
      </c>
      <c r="D600" s="195" t="s">
        <v>253</v>
      </c>
      <c r="E600" s="196" t="s">
        <v>2882</v>
      </c>
      <c r="F600" s="197" t="s">
        <v>2883</v>
      </c>
      <c r="G600" s="198" t="s">
        <v>301</v>
      </c>
      <c r="H600" s="199">
        <v>1</v>
      </c>
      <c r="I600" s="200"/>
      <c r="J600" s="201">
        <f>ROUND(I600*H600,2)</f>
        <v>0</v>
      </c>
      <c r="K600" s="197" t="s">
        <v>257</v>
      </c>
      <c r="L600" s="61"/>
      <c r="M600" s="202" t="s">
        <v>21</v>
      </c>
      <c r="N600" s="203" t="s">
        <v>43</v>
      </c>
      <c r="O600" s="42"/>
      <c r="P600" s="204">
        <f>O600*H600</f>
        <v>0</v>
      </c>
      <c r="Q600" s="204">
        <v>0</v>
      </c>
      <c r="R600" s="204">
        <f>Q600*H600</f>
        <v>0</v>
      </c>
      <c r="S600" s="204">
        <v>0</v>
      </c>
      <c r="T600" s="205">
        <f>S600*H600</f>
        <v>0</v>
      </c>
      <c r="AR600" s="24" t="s">
        <v>330</v>
      </c>
      <c r="AT600" s="24" t="s">
        <v>253</v>
      </c>
      <c r="AU600" s="24" t="s">
        <v>94</v>
      </c>
      <c r="AY600" s="24" t="s">
        <v>250</v>
      </c>
      <c r="BE600" s="206">
        <f>IF(N600="základní",J600,0)</f>
        <v>0</v>
      </c>
      <c r="BF600" s="206">
        <f>IF(N600="snížená",J600,0)</f>
        <v>0</v>
      </c>
      <c r="BG600" s="206">
        <f>IF(N600="zákl. přenesená",J600,0)</f>
        <v>0</v>
      </c>
      <c r="BH600" s="206">
        <f>IF(N600="sníž. přenesená",J600,0)</f>
        <v>0</v>
      </c>
      <c r="BI600" s="206">
        <f>IF(N600="nulová",J600,0)</f>
        <v>0</v>
      </c>
      <c r="BJ600" s="24" t="s">
        <v>94</v>
      </c>
      <c r="BK600" s="206">
        <f>ROUND(I600*H600,2)</f>
        <v>0</v>
      </c>
      <c r="BL600" s="24" t="s">
        <v>330</v>
      </c>
      <c r="BM600" s="24" t="s">
        <v>2884</v>
      </c>
    </row>
    <row r="601" spans="2:65" s="1" customFormat="1" ht="22.5" customHeight="1">
      <c r="B601" s="41"/>
      <c r="C601" s="234" t="s">
        <v>1545</v>
      </c>
      <c r="D601" s="234" t="s">
        <v>304</v>
      </c>
      <c r="E601" s="235" t="s">
        <v>2885</v>
      </c>
      <c r="F601" s="236" t="s">
        <v>2886</v>
      </c>
      <c r="G601" s="237" t="s">
        <v>301</v>
      </c>
      <c r="H601" s="238">
        <v>1</v>
      </c>
      <c r="I601" s="239"/>
      <c r="J601" s="240">
        <f>ROUND(I601*H601,2)</f>
        <v>0</v>
      </c>
      <c r="K601" s="236" t="s">
        <v>21</v>
      </c>
      <c r="L601" s="241"/>
      <c r="M601" s="242" t="s">
        <v>21</v>
      </c>
      <c r="N601" s="243" t="s">
        <v>43</v>
      </c>
      <c r="O601" s="42"/>
      <c r="P601" s="204">
        <f>O601*H601</f>
        <v>0</v>
      </c>
      <c r="Q601" s="204">
        <v>1.03E-2</v>
      </c>
      <c r="R601" s="204">
        <f>Q601*H601</f>
        <v>1.03E-2</v>
      </c>
      <c r="S601" s="204">
        <v>0</v>
      </c>
      <c r="T601" s="205">
        <f>S601*H601</f>
        <v>0</v>
      </c>
      <c r="AR601" s="24" t="s">
        <v>408</v>
      </c>
      <c r="AT601" s="24" t="s">
        <v>304</v>
      </c>
      <c r="AU601" s="24" t="s">
        <v>94</v>
      </c>
      <c r="AY601" s="24" t="s">
        <v>250</v>
      </c>
      <c r="BE601" s="206">
        <f>IF(N601="základní",J601,0)</f>
        <v>0</v>
      </c>
      <c r="BF601" s="206">
        <f>IF(N601="snížená",J601,0)</f>
        <v>0</v>
      </c>
      <c r="BG601" s="206">
        <f>IF(N601="zákl. přenesená",J601,0)</f>
        <v>0</v>
      </c>
      <c r="BH601" s="206">
        <f>IF(N601="sníž. přenesená",J601,0)</f>
        <v>0</v>
      </c>
      <c r="BI601" s="206">
        <f>IF(N601="nulová",J601,0)</f>
        <v>0</v>
      </c>
      <c r="BJ601" s="24" t="s">
        <v>94</v>
      </c>
      <c r="BK601" s="206">
        <f>ROUND(I601*H601,2)</f>
        <v>0</v>
      </c>
      <c r="BL601" s="24" t="s">
        <v>330</v>
      </c>
      <c r="BM601" s="24" t="s">
        <v>2887</v>
      </c>
    </row>
    <row r="602" spans="2:65" s="11" customFormat="1">
      <c r="B602" s="207"/>
      <c r="C602" s="208"/>
      <c r="D602" s="221" t="s">
        <v>260</v>
      </c>
      <c r="E602" s="231" t="s">
        <v>21</v>
      </c>
      <c r="F602" s="232" t="s">
        <v>2888</v>
      </c>
      <c r="G602" s="208"/>
      <c r="H602" s="233">
        <v>1</v>
      </c>
      <c r="I602" s="213"/>
      <c r="J602" s="208"/>
      <c r="K602" s="208"/>
      <c r="L602" s="214"/>
      <c r="M602" s="215"/>
      <c r="N602" s="216"/>
      <c r="O602" s="216"/>
      <c r="P602" s="216"/>
      <c r="Q602" s="216"/>
      <c r="R602" s="216"/>
      <c r="S602" s="216"/>
      <c r="T602" s="217"/>
      <c r="AT602" s="218" t="s">
        <v>260</v>
      </c>
      <c r="AU602" s="218" t="s">
        <v>94</v>
      </c>
      <c r="AV602" s="11" t="s">
        <v>94</v>
      </c>
      <c r="AW602" s="11" t="s">
        <v>35</v>
      </c>
      <c r="AX602" s="11" t="s">
        <v>79</v>
      </c>
      <c r="AY602" s="218" t="s">
        <v>250</v>
      </c>
    </row>
    <row r="603" spans="2:65" s="1" customFormat="1" ht="22.5" customHeight="1">
      <c r="B603" s="41"/>
      <c r="C603" s="195" t="s">
        <v>1550</v>
      </c>
      <c r="D603" s="195" t="s">
        <v>253</v>
      </c>
      <c r="E603" s="196" t="s">
        <v>1523</v>
      </c>
      <c r="F603" s="197" t="s">
        <v>1524</v>
      </c>
      <c r="G603" s="198" t="s">
        <v>356</v>
      </c>
      <c r="H603" s="199">
        <v>56.3</v>
      </c>
      <c r="I603" s="200"/>
      <c r="J603" s="201">
        <f>ROUND(I603*H603,2)</f>
        <v>0</v>
      </c>
      <c r="K603" s="197" t="s">
        <v>257</v>
      </c>
      <c r="L603" s="61"/>
      <c r="M603" s="202" t="s">
        <v>21</v>
      </c>
      <c r="N603" s="203" t="s">
        <v>43</v>
      </c>
      <c r="O603" s="42"/>
      <c r="P603" s="204">
        <f>O603*H603</f>
        <v>0</v>
      </c>
      <c r="Q603" s="204">
        <v>0</v>
      </c>
      <c r="R603" s="204">
        <f>Q603*H603</f>
        <v>0</v>
      </c>
      <c r="S603" s="204">
        <v>8.0000000000000002E-3</v>
      </c>
      <c r="T603" s="205">
        <f>S603*H603</f>
        <v>0.45039999999999997</v>
      </c>
      <c r="AR603" s="24" t="s">
        <v>330</v>
      </c>
      <c r="AT603" s="24" t="s">
        <v>253</v>
      </c>
      <c r="AU603" s="24" t="s">
        <v>94</v>
      </c>
      <c r="AY603" s="24" t="s">
        <v>250</v>
      </c>
      <c r="BE603" s="206">
        <f>IF(N603="základní",J603,0)</f>
        <v>0</v>
      </c>
      <c r="BF603" s="206">
        <f>IF(N603="snížená",J603,0)</f>
        <v>0</v>
      </c>
      <c r="BG603" s="206">
        <f>IF(N603="zákl. přenesená",J603,0)</f>
        <v>0</v>
      </c>
      <c r="BH603" s="206">
        <f>IF(N603="sníž. přenesená",J603,0)</f>
        <v>0</v>
      </c>
      <c r="BI603" s="206">
        <f>IF(N603="nulová",J603,0)</f>
        <v>0</v>
      </c>
      <c r="BJ603" s="24" t="s">
        <v>94</v>
      </c>
      <c r="BK603" s="206">
        <f>ROUND(I603*H603,2)</f>
        <v>0</v>
      </c>
      <c r="BL603" s="24" t="s">
        <v>330</v>
      </c>
      <c r="BM603" s="24" t="s">
        <v>2889</v>
      </c>
    </row>
    <row r="604" spans="2:65" s="11" customFormat="1">
      <c r="B604" s="207"/>
      <c r="C604" s="208"/>
      <c r="D604" s="209" t="s">
        <v>260</v>
      </c>
      <c r="E604" s="210" t="s">
        <v>21</v>
      </c>
      <c r="F604" s="211" t="s">
        <v>2890</v>
      </c>
      <c r="G604" s="208"/>
      <c r="H604" s="212">
        <v>35.299999999999997</v>
      </c>
      <c r="I604" s="213"/>
      <c r="J604" s="208"/>
      <c r="K604" s="208"/>
      <c r="L604" s="214"/>
      <c r="M604" s="215"/>
      <c r="N604" s="216"/>
      <c r="O604" s="216"/>
      <c r="P604" s="216"/>
      <c r="Q604" s="216"/>
      <c r="R604" s="216"/>
      <c r="S604" s="216"/>
      <c r="T604" s="217"/>
      <c r="AT604" s="218" t="s">
        <v>260</v>
      </c>
      <c r="AU604" s="218" t="s">
        <v>94</v>
      </c>
      <c r="AV604" s="11" t="s">
        <v>94</v>
      </c>
      <c r="AW604" s="11" t="s">
        <v>35</v>
      </c>
      <c r="AX604" s="11" t="s">
        <v>71</v>
      </c>
      <c r="AY604" s="218" t="s">
        <v>250</v>
      </c>
    </row>
    <row r="605" spans="2:65" s="11" customFormat="1">
      <c r="B605" s="207"/>
      <c r="C605" s="208"/>
      <c r="D605" s="209" t="s">
        <v>260</v>
      </c>
      <c r="E605" s="210" t="s">
        <v>21</v>
      </c>
      <c r="F605" s="211" t="s">
        <v>2891</v>
      </c>
      <c r="G605" s="208"/>
      <c r="H605" s="212">
        <v>21</v>
      </c>
      <c r="I605" s="213"/>
      <c r="J605" s="208"/>
      <c r="K605" s="208"/>
      <c r="L605" s="214"/>
      <c r="M605" s="215"/>
      <c r="N605" s="216"/>
      <c r="O605" s="216"/>
      <c r="P605" s="216"/>
      <c r="Q605" s="216"/>
      <c r="R605" s="216"/>
      <c r="S605" s="216"/>
      <c r="T605" s="217"/>
      <c r="AT605" s="218" t="s">
        <v>260</v>
      </c>
      <c r="AU605" s="218" t="s">
        <v>94</v>
      </c>
      <c r="AV605" s="11" t="s">
        <v>94</v>
      </c>
      <c r="AW605" s="11" t="s">
        <v>35</v>
      </c>
      <c r="AX605" s="11" t="s">
        <v>71</v>
      </c>
      <c r="AY605" s="218" t="s">
        <v>250</v>
      </c>
    </row>
    <row r="606" spans="2:65" s="12" customFormat="1">
      <c r="B606" s="219"/>
      <c r="C606" s="220"/>
      <c r="D606" s="221" t="s">
        <v>260</v>
      </c>
      <c r="E606" s="222" t="s">
        <v>21</v>
      </c>
      <c r="F606" s="223" t="s">
        <v>263</v>
      </c>
      <c r="G606" s="220"/>
      <c r="H606" s="224">
        <v>56.3</v>
      </c>
      <c r="I606" s="225"/>
      <c r="J606" s="220"/>
      <c r="K606" s="220"/>
      <c r="L606" s="226"/>
      <c r="M606" s="227"/>
      <c r="N606" s="228"/>
      <c r="O606" s="228"/>
      <c r="P606" s="228"/>
      <c r="Q606" s="228"/>
      <c r="R606" s="228"/>
      <c r="S606" s="228"/>
      <c r="T606" s="229"/>
      <c r="AT606" s="230" t="s">
        <v>260</v>
      </c>
      <c r="AU606" s="230" t="s">
        <v>94</v>
      </c>
      <c r="AV606" s="12" t="s">
        <v>251</v>
      </c>
      <c r="AW606" s="12" t="s">
        <v>35</v>
      </c>
      <c r="AX606" s="12" t="s">
        <v>79</v>
      </c>
      <c r="AY606" s="230" t="s">
        <v>250</v>
      </c>
    </row>
    <row r="607" spans="2:65" s="1" customFormat="1" ht="22.5" customHeight="1">
      <c r="B607" s="41"/>
      <c r="C607" s="195" t="s">
        <v>1555</v>
      </c>
      <c r="D607" s="195" t="s">
        <v>253</v>
      </c>
      <c r="E607" s="196" t="s">
        <v>1530</v>
      </c>
      <c r="F607" s="197" t="s">
        <v>1531</v>
      </c>
      <c r="G607" s="198" t="s">
        <v>356</v>
      </c>
      <c r="H607" s="199">
        <v>7</v>
      </c>
      <c r="I607" s="200"/>
      <c r="J607" s="201">
        <f>ROUND(I607*H607,2)</f>
        <v>0</v>
      </c>
      <c r="K607" s="197" t="s">
        <v>257</v>
      </c>
      <c r="L607" s="61"/>
      <c r="M607" s="202" t="s">
        <v>21</v>
      </c>
      <c r="N607" s="203" t="s">
        <v>43</v>
      </c>
      <c r="O607" s="42"/>
      <c r="P607" s="204">
        <f>O607*H607</f>
        <v>0</v>
      </c>
      <c r="Q607" s="204">
        <v>0</v>
      </c>
      <c r="R607" s="204">
        <f>Q607*H607</f>
        <v>0</v>
      </c>
      <c r="S607" s="204">
        <v>1.4E-2</v>
      </c>
      <c r="T607" s="205">
        <f>S607*H607</f>
        <v>9.8000000000000004E-2</v>
      </c>
      <c r="AR607" s="24" t="s">
        <v>330</v>
      </c>
      <c r="AT607" s="24" t="s">
        <v>253</v>
      </c>
      <c r="AU607" s="24" t="s">
        <v>94</v>
      </c>
      <c r="AY607" s="24" t="s">
        <v>250</v>
      </c>
      <c r="BE607" s="206">
        <f>IF(N607="základní",J607,0)</f>
        <v>0</v>
      </c>
      <c r="BF607" s="206">
        <f>IF(N607="snížená",J607,0)</f>
        <v>0</v>
      </c>
      <c r="BG607" s="206">
        <f>IF(N607="zákl. přenesená",J607,0)</f>
        <v>0</v>
      </c>
      <c r="BH607" s="206">
        <f>IF(N607="sníž. přenesená",J607,0)</f>
        <v>0</v>
      </c>
      <c r="BI607" s="206">
        <f>IF(N607="nulová",J607,0)</f>
        <v>0</v>
      </c>
      <c r="BJ607" s="24" t="s">
        <v>94</v>
      </c>
      <c r="BK607" s="206">
        <f>ROUND(I607*H607,2)</f>
        <v>0</v>
      </c>
      <c r="BL607" s="24" t="s">
        <v>330</v>
      </c>
      <c r="BM607" s="24" t="s">
        <v>2892</v>
      </c>
    </row>
    <row r="608" spans="2:65" s="11" customFormat="1">
      <c r="B608" s="207"/>
      <c r="C608" s="208"/>
      <c r="D608" s="221" t="s">
        <v>260</v>
      </c>
      <c r="E608" s="231" t="s">
        <v>21</v>
      </c>
      <c r="F608" s="232" t="s">
        <v>2893</v>
      </c>
      <c r="G608" s="208"/>
      <c r="H608" s="233">
        <v>7</v>
      </c>
      <c r="I608" s="213"/>
      <c r="J608" s="208"/>
      <c r="K608" s="208"/>
      <c r="L608" s="214"/>
      <c r="M608" s="215"/>
      <c r="N608" s="216"/>
      <c r="O608" s="216"/>
      <c r="P608" s="216"/>
      <c r="Q608" s="216"/>
      <c r="R608" s="216"/>
      <c r="S608" s="216"/>
      <c r="T608" s="217"/>
      <c r="AT608" s="218" t="s">
        <v>260</v>
      </c>
      <c r="AU608" s="218" t="s">
        <v>94</v>
      </c>
      <c r="AV608" s="11" t="s">
        <v>94</v>
      </c>
      <c r="AW608" s="11" t="s">
        <v>35</v>
      </c>
      <c r="AX608" s="11" t="s">
        <v>79</v>
      </c>
      <c r="AY608" s="218" t="s">
        <v>250</v>
      </c>
    </row>
    <row r="609" spans="2:65" s="1" customFormat="1" ht="22.5" customHeight="1">
      <c r="B609" s="41"/>
      <c r="C609" s="195" t="s">
        <v>1560</v>
      </c>
      <c r="D609" s="195" t="s">
        <v>253</v>
      </c>
      <c r="E609" s="196" t="s">
        <v>1535</v>
      </c>
      <c r="F609" s="197" t="s">
        <v>1536</v>
      </c>
      <c r="G609" s="198" t="s">
        <v>356</v>
      </c>
      <c r="H609" s="199">
        <v>28.8</v>
      </c>
      <c r="I609" s="200"/>
      <c r="J609" s="201">
        <f>ROUND(I609*H609,2)</f>
        <v>0</v>
      </c>
      <c r="K609" s="197" t="s">
        <v>257</v>
      </c>
      <c r="L609" s="61"/>
      <c r="M609" s="202" t="s">
        <v>21</v>
      </c>
      <c r="N609" s="203" t="s">
        <v>43</v>
      </c>
      <c r="O609" s="42"/>
      <c r="P609" s="204">
        <f>O609*H609</f>
        <v>0</v>
      </c>
      <c r="Q609" s="204">
        <v>0</v>
      </c>
      <c r="R609" s="204">
        <f>Q609*H609</f>
        <v>0</v>
      </c>
      <c r="S609" s="204">
        <v>2.4E-2</v>
      </c>
      <c r="T609" s="205">
        <f>S609*H609</f>
        <v>0.69120000000000004</v>
      </c>
      <c r="AR609" s="24" t="s">
        <v>330</v>
      </c>
      <c r="AT609" s="24" t="s">
        <v>253</v>
      </c>
      <c r="AU609" s="24" t="s">
        <v>94</v>
      </c>
      <c r="AY609" s="24" t="s">
        <v>250</v>
      </c>
      <c r="BE609" s="206">
        <f>IF(N609="základní",J609,0)</f>
        <v>0</v>
      </c>
      <c r="BF609" s="206">
        <f>IF(N609="snížená",J609,0)</f>
        <v>0</v>
      </c>
      <c r="BG609" s="206">
        <f>IF(N609="zákl. přenesená",J609,0)</f>
        <v>0</v>
      </c>
      <c r="BH609" s="206">
        <f>IF(N609="sníž. přenesená",J609,0)</f>
        <v>0</v>
      </c>
      <c r="BI609" s="206">
        <f>IF(N609="nulová",J609,0)</f>
        <v>0</v>
      </c>
      <c r="BJ609" s="24" t="s">
        <v>94</v>
      </c>
      <c r="BK609" s="206">
        <f>ROUND(I609*H609,2)</f>
        <v>0</v>
      </c>
      <c r="BL609" s="24" t="s">
        <v>330</v>
      </c>
      <c r="BM609" s="24" t="s">
        <v>2894</v>
      </c>
    </row>
    <row r="610" spans="2:65" s="11" customFormat="1">
      <c r="B610" s="207"/>
      <c r="C610" s="208"/>
      <c r="D610" s="209" t="s">
        <v>260</v>
      </c>
      <c r="E610" s="210" t="s">
        <v>21</v>
      </c>
      <c r="F610" s="211" t="s">
        <v>2895</v>
      </c>
      <c r="G610" s="208"/>
      <c r="H610" s="212">
        <v>21</v>
      </c>
      <c r="I610" s="213"/>
      <c r="J610" s="208"/>
      <c r="K610" s="208"/>
      <c r="L610" s="214"/>
      <c r="M610" s="215"/>
      <c r="N610" s="216"/>
      <c r="O610" s="216"/>
      <c r="P610" s="216"/>
      <c r="Q610" s="216"/>
      <c r="R610" s="216"/>
      <c r="S610" s="216"/>
      <c r="T610" s="217"/>
      <c r="AT610" s="218" t="s">
        <v>260</v>
      </c>
      <c r="AU610" s="218" t="s">
        <v>94</v>
      </c>
      <c r="AV610" s="11" t="s">
        <v>94</v>
      </c>
      <c r="AW610" s="11" t="s">
        <v>35</v>
      </c>
      <c r="AX610" s="11" t="s">
        <v>71</v>
      </c>
      <c r="AY610" s="218" t="s">
        <v>250</v>
      </c>
    </row>
    <row r="611" spans="2:65" s="11" customFormat="1">
      <c r="B611" s="207"/>
      <c r="C611" s="208"/>
      <c r="D611" s="209" t="s">
        <v>260</v>
      </c>
      <c r="E611" s="210" t="s">
        <v>21</v>
      </c>
      <c r="F611" s="211" t="s">
        <v>2896</v>
      </c>
      <c r="G611" s="208"/>
      <c r="H611" s="212">
        <v>3</v>
      </c>
      <c r="I611" s="213"/>
      <c r="J611" s="208"/>
      <c r="K611" s="208"/>
      <c r="L611" s="214"/>
      <c r="M611" s="215"/>
      <c r="N611" s="216"/>
      <c r="O611" s="216"/>
      <c r="P611" s="216"/>
      <c r="Q611" s="216"/>
      <c r="R611" s="216"/>
      <c r="S611" s="216"/>
      <c r="T611" s="217"/>
      <c r="AT611" s="218" t="s">
        <v>260</v>
      </c>
      <c r="AU611" s="218" t="s">
        <v>94</v>
      </c>
      <c r="AV611" s="11" t="s">
        <v>94</v>
      </c>
      <c r="AW611" s="11" t="s">
        <v>35</v>
      </c>
      <c r="AX611" s="11" t="s">
        <v>71</v>
      </c>
      <c r="AY611" s="218" t="s">
        <v>250</v>
      </c>
    </row>
    <row r="612" spans="2:65" s="11" customFormat="1">
      <c r="B612" s="207"/>
      <c r="C612" s="208"/>
      <c r="D612" s="209" t="s">
        <v>260</v>
      </c>
      <c r="E612" s="210" t="s">
        <v>21</v>
      </c>
      <c r="F612" s="211" t="s">
        <v>2897</v>
      </c>
      <c r="G612" s="208"/>
      <c r="H612" s="212">
        <v>4.8</v>
      </c>
      <c r="I612" s="213"/>
      <c r="J612" s="208"/>
      <c r="K612" s="208"/>
      <c r="L612" s="214"/>
      <c r="M612" s="215"/>
      <c r="N612" s="216"/>
      <c r="O612" s="216"/>
      <c r="P612" s="216"/>
      <c r="Q612" s="216"/>
      <c r="R612" s="216"/>
      <c r="S612" s="216"/>
      <c r="T612" s="217"/>
      <c r="AT612" s="218" t="s">
        <v>260</v>
      </c>
      <c r="AU612" s="218" t="s">
        <v>94</v>
      </c>
      <c r="AV612" s="11" t="s">
        <v>94</v>
      </c>
      <c r="AW612" s="11" t="s">
        <v>35</v>
      </c>
      <c r="AX612" s="11" t="s">
        <v>71</v>
      </c>
      <c r="AY612" s="218" t="s">
        <v>250</v>
      </c>
    </row>
    <row r="613" spans="2:65" s="12" customFormat="1">
      <c r="B613" s="219"/>
      <c r="C613" s="220"/>
      <c r="D613" s="221" t="s">
        <v>260</v>
      </c>
      <c r="E613" s="222" t="s">
        <v>21</v>
      </c>
      <c r="F613" s="223" t="s">
        <v>263</v>
      </c>
      <c r="G613" s="220"/>
      <c r="H613" s="224">
        <v>28.8</v>
      </c>
      <c r="I613" s="225"/>
      <c r="J613" s="220"/>
      <c r="K613" s="220"/>
      <c r="L613" s="226"/>
      <c r="M613" s="227"/>
      <c r="N613" s="228"/>
      <c r="O613" s="228"/>
      <c r="P613" s="228"/>
      <c r="Q613" s="228"/>
      <c r="R613" s="228"/>
      <c r="S613" s="228"/>
      <c r="T613" s="229"/>
      <c r="AT613" s="230" t="s">
        <v>260</v>
      </c>
      <c r="AU613" s="230" t="s">
        <v>94</v>
      </c>
      <c r="AV613" s="12" t="s">
        <v>251</v>
      </c>
      <c r="AW613" s="12" t="s">
        <v>35</v>
      </c>
      <c r="AX613" s="12" t="s">
        <v>79</v>
      </c>
      <c r="AY613" s="230" t="s">
        <v>250</v>
      </c>
    </row>
    <row r="614" spans="2:65" s="1" customFormat="1" ht="22.5" customHeight="1">
      <c r="B614" s="41"/>
      <c r="C614" s="195" t="s">
        <v>1566</v>
      </c>
      <c r="D614" s="195" t="s">
        <v>253</v>
      </c>
      <c r="E614" s="196" t="s">
        <v>1541</v>
      </c>
      <c r="F614" s="197" t="s">
        <v>1542</v>
      </c>
      <c r="G614" s="198" t="s">
        <v>356</v>
      </c>
      <c r="H614" s="199">
        <v>3.75</v>
      </c>
      <c r="I614" s="200"/>
      <c r="J614" s="201">
        <f>ROUND(I614*H614,2)</f>
        <v>0</v>
      </c>
      <c r="K614" s="197" t="s">
        <v>257</v>
      </c>
      <c r="L614" s="61"/>
      <c r="M614" s="202" t="s">
        <v>21</v>
      </c>
      <c r="N614" s="203" t="s">
        <v>43</v>
      </c>
      <c r="O614" s="42"/>
      <c r="P614" s="204">
        <f>O614*H614</f>
        <v>0</v>
      </c>
      <c r="Q614" s="204">
        <v>0</v>
      </c>
      <c r="R614" s="204">
        <f>Q614*H614</f>
        <v>0</v>
      </c>
      <c r="S614" s="204">
        <v>3.2000000000000001E-2</v>
      </c>
      <c r="T614" s="205">
        <f>S614*H614</f>
        <v>0.12</v>
      </c>
      <c r="AR614" s="24" t="s">
        <v>330</v>
      </c>
      <c r="AT614" s="24" t="s">
        <v>253</v>
      </c>
      <c r="AU614" s="24" t="s">
        <v>94</v>
      </c>
      <c r="AY614" s="24" t="s">
        <v>250</v>
      </c>
      <c r="BE614" s="206">
        <f>IF(N614="základní",J614,0)</f>
        <v>0</v>
      </c>
      <c r="BF614" s="206">
        <f>IF(N614="snížená",J614,0)</f>
        <v>0</v>
      </c>
      <c r="BG614" s="206">
        <f>IF(N614="zákl. přenesená",J614,0)</f>
        <v>0</v>
      </c>
      <c r="BH614" s="206">
        <f>IF(N614="sníž. přenesená",J614,0)</f>
        <v>0</v>
      </c>
      <c r="BI614" s="206">
        <f>IF(N614="nulová",J614,0)</f>
        <v>0</v>
      </c>
      <c r="BJ614" s="24" t="s">
        <v>94</v>
      </c>
      <c r="BK614" s="206">
        <f>ROUND(I614*H614,2)</f>
        <v>0</v>
      </c>
      <c r="BL614" s="24" t="s">
        <v>330</v>
      </c>
      <c r="BM614" s="24" t="s">
        <v>2898</v>
      </c>
    </row>
    <row r="615" spans="2:65" s="11" customFormat="1">
      <c r="B615" s="207"/>
      <c r="C615" s="208"/>
      <c r="D615" s="221" t="s">
        <v>260</v>
      </c>
      <c r="E615" s="231" t="s">
        <v>21</v>
      </c>
      <c r="F615" s="232" t="s">
        <v>2899</v>
      </c>
      <c r="G615" s="208"/>
      <c r="H615" s="233">
        <v>3.75</v>
      </c>
      <c r="I615" s="213"/>
      <c r="J615" s="208"/>
      <c r="K615" s="208"/>
      <c r="L615" s="214"/>
      <c r="M615" s="215"/>
      <c r="N615" s="216"/>
      <c r="O615" s="216"/>
      <c r="P615" s="216"/>
      <c r="Q615" s="216"/>
      <c r="R615" s="216"/>
      <c r="S615" s="216"/>
      <c r="T615" s="217"/>
      <c r="AT615" s="218" t="s">
        <v>260</v>
      </c>
      <c r="AU615" s="218" t="s">
        <v>94</v>
      </c>
      <c r="AV615" s="11" t="s">
        <v>94</v>
      </c>
      <c r="AW615" s="11" t="s">
        <v>35</v>
      </c>
      <c r="AX615" s="11" t="s">
        <v>79</v>
      </c>
      <c r="AY615" s="218" t="s">
        <v>250</v>
      </c>
    </row>
    <row r="616" spans="2:65" s="1" customFormat="1" ht="31.5" customHeight="1">
      <c r="B616" s="41"/>
      <c r="C616" s="195" t="s">
        <v>1572</v>
      </c>
      <c r="D616" s="195" t="s">
        <v>253</v>
      </c>
      <c r="E616" s="196" t="s">
        <v>1551</v>
      </c>
      <c r="F616" s="197" t="s">
        <v>1552</v>
      </c>
      <c r="G616" s="198" t="s">
        <v>356</v>
      </c>
      <c r="H616" s="199">
        <v>140.94999999999999</v>
      </c>
      <c r="I616" s="200"/>
      <c r="J616" s="201">
        <f>ROUND(I616*H616,2)</f>
        <v>0</v>
      </c>
      <c r="K616" s="197" t="s">
        <v>257</v>
      </c>
      <c r="L616" s="61"/>
      <c r="M616" s="202" t="s">
        <v>21</v>
      </c>
      <c r="N616" s="203" t="s">
        <v>43</v>
      </c>
      <c r="O616" s="42"/>
      <c r="P616" s="204">
        <f>O616*H616</f>
        <v>0</v>
      </c>
      <c r="Q616" s="204">
        <v>0</v>
      </c>
      <c r="R616" s="204">
        <f>Q616*H616</f>
        <v>0</v>
      </c>
      <c r="S616" s="204">
        <v>0</v>
      </c>
      <c r="T616" s="205">
        <f>S616*H616</f>
        <v>0</v>
      </c>
      <c r="AR616" s="24" t="s">
        <v>330</v>
      </c>
      <c r="AT616" s="24" t="s">
        <v>253</v>
      </c>
      <c r="AU616" s="24" t="s">
        <v>94</v>
      </c>
      <c r="AY616" s="24" t="s">
        <v>250</v>
      </c>
      <c r="BE616" s="206">
        <f>IF(N616="základní",J616,0)</f>
        <v>0</v>
      </c>
      <c r="BF616" s="206">
        <f>IF(N616="snížená",J616,0)</f>
        <v>0</v>
      </c>
      <c r="BG616" s="206">
        <f>IF(N616="zákl. přenesená",J616,0)</f>
        <v>0</v>
      </c>
      <c r="BH616" s="206">
        <f>IF(N616="sníž. přenesená",J616,0)</f>
        <v>0</v>
      </c>
      <c r="BI616" s="206">
        <f>IF(N616="nulová",J616,0)</f>
        <v>0</v>
      </c>
      <c r="BJ616" s="24" t="s">
        <v>94</v>
      </c>
      <c r="BK616" s="206">
        <f>ROUND(I616*H616,2)</f>
        <v>0</v>
      </c>
      <c r="BL616" s="24" t="s">
        <v>330</v>
      </c>
      <c r="BM616" s="24" t="s">
        <v>2900</v>
      </c>
    </row>
    <row r="617" spans="2:65" s="11" customFormat="1">
      <c r="B617" s="207"/>
      <c r="C617" s="208"/>
      <c r="D617" s="209" t="s">
        <v>260</v>
      </c>
      <c r="E617" s="210" t="s">
        <v>21</v>
      </c>
      <c r="F617" s="211" t="s">
        <v>2901</v>
      </c>
      <c r="G617" s="208"/>
      <c r="H617" s="212">
        <v>132.5</v>
      </c>
      <c r="I617" s="213"/>
      <c r="J617" s="208"/>
      <c r="K617" s="208"/>
      <c r="L617" s="214"/>
      <c r="M617" s="215"/>
      <c r="N617" s="216"/>
      <c r="O617" s="216"/>
      <c r="P617" s="216"/>
      <c r="Q617" s="216"/>
      <c r="R617" s="216"/>
      <c r="S617" s="216"/>
      <c r="T617" s="217"/>
      <c r="AT617" s="218" t="s">
        <v>260</v>
      </c>
      <c r="AU617" s="218" t="s">
        <v>94</v>
      </c>
      <c r="AV617" s="11" t="s">
        <v>94</v>
      </c>
      <c r="AW617" s="11" t="s">
        <v>35</v>
      </c>
      <c r="AX617" s="11" t="s">
        <v>71</v>
      </c>
      <c r="AY617" s="218" t="s">
        <v>250</v>
      </c>
    </row>
    <row r="618" spans="2:65" s="12" customFormat="1">
      <c r="B618" s="219"/>
      <c r="C618" s="220"/>
      <c r="D618" s="209" t="s">
        <v>260</v>
      </c>
      <c r="E618" s="256" t="s">
        <v>128</v>
      </c>
      <c r="F618" s="257" t="s">
        <v>263</v>
      </c>
      <c r="G618" s="220"/>
      <c r="H618" s="258">
        <v>132.5</v>
      </c>
      <c r="I618" s="225"/>
      <c r="J618" s="220"/>
      <c r="K618" s="220"/>
      <c r="L618" s="226"/>
      <c r="M618" s="227"/>
      <c r="N618" s="228"/>
      <c r="O618" s="228"/>
      <c r="P618" s="228"/>
      <c r="Q618" s="228"/>
      <c r="R618" s="228"/>
      <c r="S618" s="228"/>
      <c r="T618" s="229"/>
      <c r="AT618" s="230" t="s">
        <v>260</v>
      </c>
      <c r="AU618" s="230" t="s">
        <v>94</v>
      </c>
      <c r="AV618" s="12" t="s">
        <v>251</v>
      </c>
      <c r="AW618" s="12" t="s">
        <v>35</v>
      </c>
      <c r="AX618" s="12" t="s">
        <v>71</v>
      </c>
      <c r="AY618" s="230" t="s">
        <v>250</v>
      </c>
    </row>
    <row r="619" spans="2:65" s="11" customFormat="1">
      <c r="B619" s="207"/>
      <c r="C619" s="208"/>
      <c r="D619" s="209" t="s">
        <v>260</v>
      </c>
      <c r="E619" s="210" t="s">
        <v>21</v>
      </c>
      <c r="F619" s="211" t="s">
        <v>2902</v>
      </c>
      <c r="G619" s="208"/>
      <c r="H619" s="212">
        <v>8.4499999999999993</v>
      </c>
      <c r="I619" s="213"/>
      <c r="J619" s="208"/>
      <c r="K619" s="208"/>
      <c r="L619" s="214"/>
      <c r="M619" s="215"/>
      <c r="N619" s="216"/>
      <c r="O619" s="216"/>
      <c r="P619" s="216"/>
      <c r="Q619" s="216"/>
      <c r="R619" s="216"/>
      <c r="S619" s="216"/>
      <c r="T619" s="217"/>
      <c r="AT619" s="218" t="s">
        <v>260</v>
      </c>
      <c r="AU619" s="218" t="s">
        <v>94</v>
      </c>
      <c r="AV619" s="11" t="s">
        <v>94</v>
      </c>
      <c r="AW619" s="11" t="s">
        <v>35</v>
      </c>
      <c r="AX619" s="11" t="s">
        <v>71</v>
      </c>
      <c r="AY619" s="218" t="s">
        <v>250</v>
      </c>
    </row>
    <row r="620" spans="2:65" s="12" customFormat="1">
      <c r="B620" s="219"/>
      <c r="C620" s="220"/>
      <c r="D620" s="209" t="s">
        <v>260</v>
      </c>
      <c r="E620" s="256" t="s">
        <v>2392</v>
      </c>
      <c r="F620" s="257" t="s">
        <v>263</v>
      </c>
      <c r="G620" s="220"/>
      <c r="H620" s="258">
        <v>8.4499999999999993</v>
      </c>
      <c r="I620" s="225"/>
      <c r="J620" s="220"/>
      <c r="K620" s="220"/>
      <c r="L620" s="226"/>
      <c r="M620" s="227"/>
      <c r="N620" s="228"/>
      <c r="O620" s="228"/>
      <c r="P620" s="228"/>
      <c r="Q620" s="228"/>
      <c r="R620" s="228"/>
      <c r="S620" s="228"/>
      <c r="T620" s="229"/>
      <c r="AT620" s="230" t="s">
        <v>260</v>
      </c>
      <c r="AU620" s="230" t="s">
        <v>94</v>
      </c>
      <c r="AV620" s="12" t="s">
        <v>251</v>
      </c>
      <c r="AW620" s="12" t="s">
        <v>35</v>
      </c>
      <c r="AX620" s="12" t="s">
        <v>71</v>
      </c>
      <c r="AY620" s="230" t="s">
        <v>250</v>
      </c>
    </row>
    <row r="621" spans="2:65" s="14" customFormat="1">
      <c r="B621" s="259"/>
      <c r="C621" s="260"/>
      <c r="D621" s="221" t="s">
        <v>260</v>
      </c>
      <c r="E621" s="261" t="s">
        <v>21</v>
      </c>
      <c r="F621" s="262" t="s">
        <v>663</v>
      </c>
      <c r="G621" s="260"/>
      <c r="H621" s="263">
        <v>140.94999999999999</v>
      </c>
      <c r="I621" s="264"/>
      <c r="J621" s="260"/>
      <c r="K621" s="260"/>
      <c r="L621" s="265"/>
      <c r="M621" s="266"/>
      <c r="N621" s="267"/>
      <c r="O621" s="267"/>
      <c r="P621" s="267"/>
      <c r="Q621" s="267"/>
      <c r="R621" s="267"/>
      <c r="S621" s="267"/>
      <c r="T621" s="268"/>
      <c r="AT621" s="269" t="s">
        <v>260</v>
      </c>
      <c r="AU621" s="269" t="s">
        <v>94</v>
      </c>
      <c r="AV621" s="14" t="s">
        <v>258</v>
      </c>
      <c r="AW621" s="14" t="s">
        <v>35</v>
      </c>
      <c r="AX621" s="14" t="s">
        <v>79</v>
      </c>
      <c r="AY621" s="269" t="s">
        <v>250</v>
      </c>
    </row>
    <row r="622" spans="2:65" s="1" customFormat="1" ht="22.5" customHeight="1">
      <c r="B622" s="41"/>
      <c r="C622" s="234" t="s">
        <v>1577</v>
      </c>
      <c r="D622" s="234" t="s">
        <v>304</v>
      </c>
      <c r="E622" s="235" t="s">
        <v>1556</v>
      </c>
      <c r="F622" s="236" t="s">
        <v>1557</v>
      </c>
      <c r="G622" s="237" t="s">
        <v>256</v>
      </c>
      <c r="H622" s="238">
        <v>1.663</v>
      </c>
      <c r="I622" s="239"/>
      <c r="J622" s="240">
        <f>ROUND(I622*H622,2)</f>
        <v>0</v>
      </c>
      <c r="K622" s="236" t="s">
        <v>257</v>
      </c>
      <c r="L622" s="241"/>
      <c r="M622" s="242" t="s">
        <v>21</v>
      </c>
      <c r="N622" s="243" t="s">
        <v>43</v>
      </c>
      <c r="O622" s="42"/>
      <c r="P622" s="204">
        <f>O622*H622</f>
        <v>0</v>
      </c>
      <c r="Q622" s="204">
        <v>0.55000000000000004</v>
      </c>
      <c r="R622" s="204">
        <f>Q622*H622</f>
        <v>0.91465000000000007</v>
      </c>
      <c r="S622" s="204">
        <v>0</v>
      </c>
      <c r="T622" s="205">
        <f>S622*H622</f>
        <v>0</v>
      </c>
      <c r="AR622" s="24" t="s">
        <v>408</v>
      </c>
      <c r="AT622" s="24" t="s">
        <v>304</v>
      </c>
      <c r="AU622" s="24" t="s">
        <v>94</v>
      </c>
      <c r="AY622" s="24" t="s">
        <v>250</v>
      </c>
      <c r="BE622" s="206">
        <f>IF(N622="základní",J622,0)</f>
        <v>0</v>
      </c>
      <c r="BF622" s="206">
        <f>IF(N622="snížená",J622,0)</f>
        <v>0</v>
      </c>
      <c r="BG622" s="206">
        <f>IF(N622="zákl. přenesená",J622,0)</f>
        <v>0</v>
      </c>
      <c r="BH622" s="206">
        <f>IF(N622="sníž. přenesená",J622,0)</f>
        <v>0</v>
      </c>
      <c r="BI622" s="206">
        <f>IF(N622="nulová",J622,0)</f>
        <v>0</v>
      </c>
      <c r="BJ622" s="24" t="s">
        <v>94</v>
      </c>
      <c r="BK622" s="206">
        <f>ROUND(I622*H622,2)</f>
        <v>0</v>
      </c>
      <c r="BL622" s="24" t="s">
        <v>330</v>
      </c>
      <c r="BM622" s="24" t="s">
        <v>2903</v>
      </c>
    </row>
    <row r="623" spans="2:65" s="11" customFormat="1">
      <c r="B623" s="207"/>
      <c r="C623" s="208"/>
      <c r="D623" s="209" t="s">
        <v>260</v>
      </c>
      <c r="E623" s="210" t="s">
        <v>21</v>
      </c>
      <c r="F623" s="211" t="s">
        <v>1559</v>
      </c>
      <c r="G623" s="208"/>
      <c r="H623" s="212">
        <v>1.5740000000000001</v>
      </c>
      <c r="I623" s="213"/>
      <c r="J623" s="208"/>
      <c r="K623" s="208"/>
      <c r="L623" s="214"/>
      <c r="M623" s="215"/>
      <c r="N623" s="216"/>
      <c r="O623" s="216"/>
      <c r="P623" s="216"/>
      <c r="Q623" s="216"/>
      <c r="R623" s="216"/>
      <c r="S623" s="216"/>
      <c r="T623" s="217"/>
      <c r="AT623" s="218" t="s">
        <v>260</v>
      </c>
      <c r="AU623" s="218" t="s">
        <v>94</v>
      </c>
      <c r="AV623" s="11" t="s">
        <v>94</v>
      </c>
      <c r="AW623" s="11" t="s">
        <v>35</v>
      </c>
      <c r="AX623" s="11" t="s">
        <v>71</v>
      </c>
      <c r="AY623" s="218" t="s">
        <v>250</v>
      </c>
    </row>
    <row r="624" spans="2:65" s="11" customFormat="1">
      <c r="B624" s="207"/>
      <c r="C624" s="208"/>
      <c r="D624" s="209" t="s">
        <v>260</v>
      </c>
      <c r="E624" s="210" t="s">
        <v>21</v>
      </c>
      <c r="F624" s="211" t="s">
        <v>2904</v>
      </c>
      <c r="G624" s="208"/>
      <c r="H624" s="212">
        <v>8.8999999999999996E-2</v>
      </c>
      <c r="I624" s="213"/>
      <c r="J624" s="208"/>
      <c r="K624" s="208"/>
      <c r="L624" s="214"/>
      <c r="M624" s="215"/>
      <c r="N624" s="216"/>
      <c r="O624" s="216"/>
      <c r="P624" s="216"/>
      <c r="Q624" s="216"/>
      <c r="R624" s="216"/>
      <c r="S624" s="216"/>
      <c r="T624" s="217"/>
      <c r="AT624" s="218" t="s">
        <v>260</v>
      </c>
      <c r="AU624" s="218" t="s">
        <v>94</v>
      </c>
      <c r="AV624" s="11" t="s">
        <v>94</v>
      </c>
      <c r="AW624" s="11" t="s">
        <v>35</v>
      </c>
      <c r="AX624" s="11" t="s">
        <v>71</v>
      </c>
      <c r="AY624" s="218" t="s">
        <v>250</v>
      </c>
    </row>
    <row r="625" spans="2:65" s="12" customFormat="1">
      <c r="B625" s="219"/>
      <c r="C625" s="220"/>
      <c r="D625" s="221" t="s">
        <v>260</v>
      </c>
      <c r="E625" s="222" t="s">
        <v>21</v>
      </c>
      <c r="F625" s="223" t="s">
        <v>263</v>
      </c>
      <c r="G625" s="220"/>
      <c r="H625" s="224">
        <v>1.663</v>
      </c>
      <c r="I625" s="225"/>
      <c r="J625" s="220"/>
      <c r="K625" s="220"/>
      <c r="L625" s="226"/>
      <c r="M625" s="227"/>
      <c r="N625" s="228"/>
      <c r="O625" s="228"/>
      <c r="P625" s="228"/>
      <c r="Q625" s="228"/>
      <c r="R625" s="228"/>
      <c r="S625" s="228"/>
      <c r="T625" s="229"/>
      <c r="AT625" s="230" t="s">
        <v>260</v>
      </c>
      <c r="AU625" s="230" t="s">
        <v>94</v>
      </c>
      <c r="AV625" s="12" t="s">
        <v>251</v>
      </c>
      <c r="AW625" s="12" t="s">
        <v>35</v>
      </c>
      <c r="AX625" s="12" t="s">
        <v>79</v>
      </c>
      <c r="AY625" s="230" t="s">
        <v>250</v>
      </c>
    </row>
    <row r="626" spans="2:65" s="1" customFormat="1" ht="31.5" customHeight="1">
      <c r="B626" s="41"/>
      <c r="C626" s="195" t="s">
        <v>1580</v>
      </c>
      <c r="D626" s="195" t="s">
        <v>253</v>
      </c>
      <c r="E626" s="196" t="s">
        <v>1561</v>
      </c>
      <c r="F626" s="197" t="s">
        <v>1562</v>
      </c>
      <c r="G626" s="198" t="s">
        <v>356</v>
      </c>
      <c r="H626" s="199">
        <v>4.3600000000000003</v>
      </c>
      <c r="I626" s="200"/>
      <c r="J626" s="201">
        <f>ROUND(I626*H626,2)</f>
        <v>0</v>
      </c>
      <c r="K626" s="197" t="s">
        <v>257</v>
      </c>
      <c r="L626" s="61"/>
      <c r="M626" s="202" t="s">
        <v>21</v>
      </c>
      <c r="N626" s="203" t="s">
        <v>43</v>
      </c>
      <c r="O626" s="42"/>
      <c r="P626" s="204">
        <f>O626*H626</f>
        <v>0</v>
      </c>
      <c r="Q626" s="204">
        <v>0</v>
      </c>
      <c r="R626" s="204">
        <f>Q626*H626</f>
        <v>0</v>
      </c>
      <c r="S626" s="204">
        <v>0</v>
      </c>
      <c r="T626" s="205">
        <f>S626*H626</f>
        <v>0</v>
      </c>
      <c r="AR626" s="24" t="s">
        <v>330</v>
      </c>
      <c r="AT626" s="24" t="s">
        <v>253</v>
      </c>
      <c r="AU626" s="24" t="s">
        <v>94</v>
      </c>
      <c r="AY626" s="24" t="s">
        <v>250</v>
      </c>
      <c r="BE626" s="206">
        <f>IF(N626="základní",J626,0)</f>
        <v>0</v>
      </c>
      <c r="BF626" s="206">
        <f>IF(N626="snížená",J626,0)</f>
        <v>0</v>
      </c>
      <c r="BG626" s="206">
        <f>IF(N626="zákl. přenesená",J626,0)</f>
        <v>0</v>
      </c>
      <c r="BH626" s="206">
        <f>IF(N626="sníž. přenesená",J626,0)</f>
        <v>0</v>
      </c>
      <c r="BI626" s="206">
        <f>IF(N626="nulová",J626,0)</f>
        <v>0</v>
      </c>
      <c r="BJ626" s="24" t="s">
        <v>94</v>
      </c>
      <c r="BK626" s="206">
        <f>ROUND(I626*H626,2)</f>
        <v>0</v>
      </c>
      <c r="BL626" s="24" t="s">
        <v>330</v>
      </c>
      <c r="BM626" s="24" t="s">
        <v>2905</v>
      </c>
    </row>
    <row r="627" spans="2:65" s="11" customFormat="1">
      <c r="B627" s="207"/>
      <c r="C627" s="208"/>
      <c r="D627" s="209" t="s">
        <v>260</v>
      </c>
      <c r="E627" s="210" t="s">
        <v>21</v>
      </c>
      <c r="F627" s="211" t="s">
        <v>2906</v>
      </c>
      <c r="G627" s="208"/>
      <c r="H627" s="212">
        <v>1.26</v>
      </c>
      <c r="I627" s="213"/>
      <c r="J627" s="208"/>
      <c r="K627" s="208"/>
      <c r="L627" s="214"/>
      <c r="M627" s="215"/>
      <c r="N627" s="216"/>
      <c r="O627" s="216"/>
      <c r="P627" s="216"/>
      <c r="Q627" s="216"/>
      <c r="R627" s="216"/>
      <c r="S627" s="216"/>
      <c r="T627" s="217"/>
      <c r="AT627" s="218" t="s">
        <v>260</v>
      </c>
      <c r="AU627" s="218" t="s">
        <v>94</v>
      </c>
      <c r="AV627" s="11" t="s">
        <v>94</v>
      </c>
      <c r="AW627" s="11" t="s">
        <v>35</v>
      </c>
      <c r="AX627" s="11" t="s">
        <v>71</v>
      </c>
      <c r="AY627" s="218" t="s">
        <v>250</v>
      </c>
    </row>
    <row r="628" spans="2:65" s="12" customFormat="1">
      <c r="B628" s="219"/>
      <c r="C628" s="220"/>
      <c r="D628" s="209" t="s">
        <v>260</v>
      </c>
      <c r="E628" s="256" t="s">
        <v>124</v>
      </c>
      <c r="F628" s="257" t="s">
        <v>263</v>
      </c>
      <c r="G628" s="220"/>
      <c r="H628" s="258">
        <v>1.26</v>
      </c>
      <c r="I628" s="225"/>
      <c r="J628" s="220"/>
      <c r="K628" s="220"/>
      <c r="L628" s="226"/>
      <c r="M628" s="227"/>
      <c r="N628" s="228"/>
      <c r="O628" s="228"/>
      <c r="P628" s="228"/>
      <c r="Q628" s="228"/>
      <c r="R628" s="228"/>
      <c r="S628" s="228"/>
      <c r="T628" s="229"/>
      <c r="AT628" s="230" t="s">
        <v>260</v>
      </c>
      <c r="AU628" s="230" t="s">
        <v>94</v>
      </c>
      <c r="AV628" s="12" t="s">
        <v>251</v>
      </c>
      <c r="AW628" s="12" t="s">
        <v>35</v>
      </c>
      <c r="AX628" s="12" t="s">
        <v>71</v>
      </c>
      <c r="AY628" s="230" t="s">
        <v>250</v>
      </c>
    </row>
    <row r="629" spans="2:65" s="11" customFormat="1">
      <c r="B629" s="207"/>
      <c r="C629" s="208"/>
      <c r="D629" s="209" t="s">
        <v>260</v>
      </c>
      <c r="E629" s="210" t="s">
        <v>21</v>
      </c>
      <c r="F629" s="211" t="s">
        <v>2907</v>
      </c>
      <c r="G629" s="208"/>
      <c r="H629" s="212">
        <v>3.1</v>
      </c>
      <c r="I629" s="213"/>
      <c r="J629" s="208"/>
      <c r="K629" s="208"/>
      <c r="L629" s="214"/>
      <c r="M629" s="215"/>
      <c r="N629" s="216"/>
      <c r="O629" s="216"/>
      <c r="P629" s="216"/>
      <c r="Q629" s="216"/>
      <c r="R629" s="216"/>
      <c r="S629" s="216"/>
      <c r="T629" s="217"/>
      <c r="AT629" s="218" t="s">
        <v>260</v>
      </c>
      <c r="AU629" s="218" t="s">
        <v>94</v>
      </c>
      <c r="AV629" s="11" t="s">
        <v>94</v>
      </c>
      <c r="AW629" s="11" t="s">
        <v>35</v>
      </c>
      <c r="AX629" s="11" t="s">
        <v>71</v>
      </c>
      <c r="AY629" s="218" t="s">
        <v>250</v>
      </c>
    </row>
    <row r="630" spans="2:65" s="12" customFormat="1">
      <c r="B630" s="219"/>
      <c r="C630" s="220"/>
      <c r="D630" s="209" t="s">
        <v>260</v>
      </c>
      <c r="E630" s="256" t="s">
        <v>122</v>
      </c>
      <c r="F630" s="257" t="s">
        <v>263</v>
      </c>
      <c r="G630" s="220"/>
      <c r="H630" s="258">
        <v>3.1</v>
      </c>
      <c r="I630" s="225"/>
      <c r="J630" s="220"/>
      <c r="K630" s="220"/>
      <c r="L630" s="226"/>
      <c r="M630" s="227"/>
      <c r="N630" s="228"/>
      <c r="O630" s="228"/>
      <c r="P630" s="228"/>
      <c r="Q630" s="228"/>
      <c r="R630" s="228"/>
      <c r="S630" s="228"/>
      <c r="T630" s="229"/>
      <c r="AT630" s="230" t="s">
        <v>260</v>
      </c>
      <c r="AU630" s="230" t="s">
        <v>94</v>
      </c>
      <c r="AV630" s="12" t="s">
        <v>251</v>
      </c>
      <c r="AW630" s="12" t="s">
        <v>35</v>
      </c>
      <c r="AX630" s="12" t="s">
        <v>71</v>
      </c>
      <c r="AY630" s="230" t="s">
        <v>250</v>
      </c>
    </row>
    <row r="631" spans="2:65" s="14" customFormat="1">
      <c r="B631" s="259"/>
      <c r="C631" s="260"/>
      <c r="D631" s="221" t="s">
        <v>260</v>
      </c>
      <c r="E631" s="261" t="s">
        <v>21</v>
      </c>
      <c r="F631" s="262" t="s">
        <v>663</v>
      </c>
      <c r="G631" s="260"/>
      <c r="H631" s="263">
        <v>4.3600000000000003</v>
      </c>
      <c r="I631" s="264"/>
      <c r="J631" s="260"/>
      <c r="K631" s="260"/>
      <c r="L631" s="265"/>
      <c r="M631" s="266"/>
      <c r="N631" s="267"/>
      <c r="O631" s="267"/>
      <c r="P631" s="267"/>
      <c r="Q631" s="267"/>
      <c r="R631" s="267"/>
      <c r="S631" s="267"/>
      <c r="T631" s="268"/>
      <c r="AT631" s="269" t="s">
        <v>260</v>
      </c>
      <c r="AU631" s="269" t="s">
        <v>94</v>
      </c>
      <c r="AV631" s="14" t="s">
        <v>258</v>
      </c>
      <c r="AW631" s="14" t="s">
        <v>35</v>
      </c>
      <c r="AX631" s="14" t="s">
        <v>79</v>
      </c>
      <c r="AY631" s="269" t="s">
        <v>250</v>
      </c>
    </row>
    <row r="632" spans="2:65" s="1" customFormat="1" ht="22.5" customHeight="1">
      <c r="B632" s="41"/>
      <c r="C632" s="234" t="s">
        <v>1585</v>
      </c>
      <c r="D632" s="234" t="s">
        <v>304</v>
      </c>
      <c r="E632" s="235" t="s">
        <v>1567</v>
      </c>
      <c r="F632" s="236" t="s">
        <v>1568</v>
      </c>
      <c r="G632" s="237" t="s">
        <v>256</v>
      </c>
      <c r="H632" s="238">
        <v>7.5999999999999998E-2</v>
      </c>
      <c r="I632" s="239"/>
      <c r="J632" s="240">
        <f>ROUND(I632*H632,2)</f>
        <v>0</v>
      </c>
      <c r="K632" s="236" t="s">
        <v>257</v>
      </c>
      <c r="L632" s="241"/>
      <c r="M632" s="242" t="s">
        <v>21</v>
      </c>
      <c r="N632" s="243" t="s">
        <v>43</v>
      </c>
      <c r="O632" s="42"/>
      <c r="P632" s="204">
        <f>O632*H632</f>
        <v>0</v>
      </c>
      <c r="Q632" s="204">
        <v>0.55000000000000004</v>
      </c>
      <c r="R632" s="204">
        <f>Q632*H632</f>
        <v>4.1800000000000004E-2</v>
      </c>
      <c r="S632" s="204">
        <v>0</v>
      </c>
      <c r="T632" s="205">
        <f>S632*H632</f>
        <v>0</v>
      </c>
      <c r="AR632" s="24" t="s">
        <v>408</v>
      </c>
      <c r="AT632" s="24" t="s">
        <v>304</v>
      </c>
      <c r="AU632" s="24" t="s">
        <v>94</v>
      </c>
      <c r="AY632" s="24" t="s">
        <v>250</v>
      </c>
      <c r="BE632" s="206">
        <f>IF(N632="základní",J632,0)</f>
        <v>0</v>
      </c>
      <c r="BF632" s="206">
        <f>IF(N632="snížená",J632,0)</f>
        <v>0</v>
      </c>
      <c r="BG632" s="206">
        <f>IF(N632="zákl. přenesená",J632,0)</f>
        <v>0</v>
      </c>
      <c r="BH632" s="206">
        <f>IF(N632="sníž. přenesená",J632,0)</f>
        <v>0</v>
      </c>
      <c r="BI632" s="206">
        <f>IF(N632="nulová",J632,0)</f>
        <v>0</v>
      </c>
      <c r="BJ632" s="24" t="s">
        <v>94</v>
      </c>
      <c r="BK632" s="206">
        <f>ROUND(I632*H632,2)</f>
        <v>0</v>
      </c>
      <c r="BL632" s="24" t="s">
        <v>330</v>
      </c>
      <c r="BM632" s="24" t="s">
        <v>2908</v>
      </c>
    </row>
    <row r="633" spans="2:65" s="11" customFormat="1">
      <c r="B633" s="207"/>
      <c r="C633" s="208"/>
      <c r="D633" s="209" t="s">
        <v>260</v>
      </c>
      <c r="E633" s="210" t="s">
        <v>21</v>
      </c>
      <c r="F633" s="211" t="s">
        <v>1571</v>
      </c>
      <c r="G633" s="208"/>
      <c r="H633" s="212">
        <v>4.9000000000000002E-2</v>
      </c>
      <c r="I633" s="213"/>
      <c r="J633" s="208"/>
      <c r="K633" s="208"/>
      <c r="L633" s="214"/>
      <c r="M633" s="215"/>
      <c r="N633" s="216"/>
      <c r="O633" s="216"/>
      <c r="P633" s="216"/>
      <c r="Q633" s="216"/>
      <c r="R633" s="216"/>
      <c r="S633" s="216"/>
      <c r="T633" s="217"/>
      <c r="AT633" s="218" t="s">
        <v>260</v>
      </c>
      <c r="AU633" s="218" t="s">
        <v>94</v>
      </c>
      <c r="AV633" s="11" t="s">
        <v>94</v>
      </c>
      <c r="AW633" s="11" t="s">
        <v>35</v>
      </c>
      <c r="AX633" s="11" t="s">
        <v>71</v>
      </c>
      <c r="AY633" s="218" t="s">
        <v>250</v>
      </c>
    </row>
    <row r="634" spans="2:65" s="11" customFormat="1">
      <c r="B634" s="207"/>
      <c r="C634" s="208"/>
      <c r="D634" s="209" t="s">
        <v>260</v>
      </c>
      <c r="E634" s="210" t="s">
        <v>21</v>
      </c>
      <c r="F634" s="211" t="s">
        <v>1570</v>
      </c>
      <c r="G634" s="208"/>
      <c r="H634" s="212">
        <v>2.7E-2</v>
      </c>
      <c r="I634" s="213"/>
      <c r="J634" s="208"/>
      <c r="K634" s="208"/>
      <c r="L634" s="214"/>
      <c r="M634" s="215"/>
      <c r="N634" s="216"/>
      <c r="O634" s="216"/>
      <c r="P634" s="216"/>
      <c r="Q634" s="216"/>
      <c r="R634" s="216"/>
      <c r="S634" s="216"/>
      <c r="T634" s="217"/>
      <c r="AT634" s="218" t="s">
        <v>260</v>
      </c>
      <c r="AU634" s="218" t="s">
        <v>94</v>
      </c>
      <c r="AV634" s="11" t="s">
        <v>94</v>
      </c>
      <c r="AW634" s="11" t="s">
        <v>35</v>
      </c>
      <c r="AX634" s="11" t="s">
        <v>71</v>
      </c>
      <c r="AY634" s="218" t="s">
        <v>250</v>
      </c>
    </row>
    <row r="635" spans="2:65" s="12" customFormat="1">
      <c r="B635" s="219"/>
      <c r="C635" s="220"/>
      <c r="D635" s="221" t="s">
        <v>260</v>
      </c>
      <c r="E635" s="222" t="s">
        <v>21</v>
      </c>
      <c r="F635" s="223" t="s">
        <v>263</v>
      </c>
      <c r="G635" s="220"/>
      <c r="H635" s="224">
        <v>7.5999999999999998E-2</v>
      </c>
      <c r="I635" s="225"/>
      <c r="J635" s="220"/>
      <c r="K635" s="220"/>
      <c r="L635" s="226"/>
      <c r="M635" s="227"/>
      <c r="N635" s="228"/>
      <c r="O635" s="228"/>
      <c r="P635" s="228"/>
      <c r="Q635" s="228"/>
      <c r="R635" s="228"/>
      <c r="S635" s="228"/>
      <c r="T635" s="229"/>
      <c r="AT635" s="230" t="s">
        <v>260</v>
      </c>
      <c r="AU635" s="230" t="s">
        <v>94</v>
      </c>
      <c r="AV635" s="12" t="s">
        <v>251</v>
      </c>
      <c r="AW635" s="12" t="s">
        <v>35</v>
      </c>
      <c r="AX635" s="12" t="s">
        <v>79</v>
      </c>
      <c r="AY635" s="230" t="s">
        <v>250</v>
      </c>
    </row>
    <row r="636" spans="2:65" s="1" customFormat="1" ht="22.5" customHeight="1">
      <c r="B636" s="41"/>
      <c r="C636" s="195" t="s">
        <v>1590</v>
      </c>
      <c r="D636" s="195" t="s">
        <v>253</v>
      </c>
      <c r="E636" s="196" t="s">
        <v>1573</v>
      </c>
      <c r="F636" s="197" t="s">
        <v>1574</v>
      </c>
      <c r="G636" s="198" t="s">
        <v>356</v>
      </c>
      <c r="H636" s="199">
        <v>5.5</v>
      </c>
      <c r="I636" s="200"/>
      <c r="J636" s="201">
        <f>ROUND(I636*H636,2)</f>
        <v>0</v>
      </c>
      <c r="K636" s="197" t="s">
        <v>257</v>
      </c>
      <c r="L636" s="61"/>
      <c r="M636" s="202" t="s">
        <v>21</v>
      </c>
      <c r="N636" s="203" t="s">
        <v>43</v>
      </c>
      <c r="O636" s="42"/>
      <c r="P636" s="204">
        <f>O636*H636</f>
        <v>0</v>
      </c>
      <c r="Q636" s="204">
        <v>9.0000000000000006E-5</v>
      </c>
      <c r="R636" s="204">
        <f>Q636*H636</f>
        <v>4.95E-4</v>
      </c>
      <c r="S636" s="204">
        <v>0</v>
      </c>
      <c r="T636" s="205">
        <f>S636*H636</f>
        <v>0</v>
      </c>
      <c r="AR636" s="24" t="s">
        <v>330</v>
      </c>
      <c r="AT636" s="24" t="s">
        <v>253</v>
      </c>
      <c r="AU636" s="24" t="s">
        <v>94</v>
      </c>
      <c r="AY636" s="24" t="s">
        <v>250</v>
      </c>
      <c r="BE636" s="206">
        <f>IF(N636="základní",J636,0)</f>
        <v>0</v>
      </c>
      <c r="BF636" s="206">
        <f>IF(N636="snížená",J636,0)</f>
        <v>0</v>
      </c>
      <c r="BG636" s="206">
        <f>IF(N636="zákl. přenesená",J636,0)</f>
        <v>0</v>
      </c>
      <c r="BH636" s="206">
        <f>IF(N636="sníž. přenesená",J636,0)</f>
        <v>0</v>
      </c>
      <c r="BI636" s="206">
        <f>IF(N636="nulová",J636,0)</f>
        <v>0</v>
      </c>
      <c r="BJ636" s="24" t="s">
        <v>94</v>
      </c>
      <c r="BK636" s="206">
        <f>ROUND(I636*H636,2)</f>
        <v>0</v>
      </c>
      <c r="BL636" s="24" t="s">
        <v>330</v>
      </c>
      <c r="BM636" s="24" t="s">
        <v>2909</v>
      </c>
    </row>
    <row r="637" spans="2:65" s="11" customFormat="1">
      <c r="B637" s="207"/>
      <c r="C637" s="208"/>
      <c r="D637" s="209" t="s">
        <v>260</v>
      </c>
      <c r="E637" s="210" t="s">
        <v>21</v>
      </c>
      <c r="F637" s="211" t="s">
        <v>2910</v>
      </c>
      <c r="G637" s="208"/>
      <c r="H637" s="212">
        <v>5.5</v>
      </c>
      <c r="I637" s="213"/>
      <c r="J637" s="208"/>
      <c r="K637" s="208"/>
      <c r="L637" s="214"/>
      <c r="M637" s="215"/>
      <c r="N637" s="216"/>
      <c r="O637" s="216"/>
      <c r="P637" s="216"/>
      <c r="Q637" s="216"/>
      <c r="R637" s="216"/>
      <c r="S637" s="216"/>
      <c r="T637" s="217"/>
      <c r="AT637" s="218" t="s">
        <v>260</v>
      </c>
      <c r="AU637" s="218" t="s">
        <v>94</v>
      </c>
      <c r="AV637" s="11" t="s">
        <v>94</v>
      </c>
      <c r="AW637" s="11" t="s">
        <v>35</v>
      </c>
      <c r="AX637" s="11" t="s">
        <v>71</v>
      </c>
      <c r="AY637" s="218" t="s">
        <v>250</v>
      </c>
    </row>
    <row r="638" spans="2:65" s="12" customFormat="1">
      <c r="B638" s="219"/>
      <c r="C638" s="220"/>
      <c r="D638" s="221" t="s">
        <v>260</v>
      </c>
      <c r="E638" s="222" t="s">
        <v>126</v>
      </c>
      <c r="F638" s="223" t="s">
        <v>263</v>
      </c>
      <c r="G638" s="220"/>
      <c r="H638" s="224">
        <v>5.5</v>
      </c>
      <c r="I638" s="225"/>
      <c r="J638" s="220"/>
      <c r="K638" s="220"/>
      <c r="L638" s="226"/>
      <c r="M638" s="227"/>
      <c r="N638" s="228"/>
      <c r="O638" s="228"/>
      <c r="P638" s="228"/>
      <c r="Q638" s="228"/>
      <c r="R638" s="228"/>
      <c r="S638" s="228"/>
      <c r="T638" s="229"/>
      <c r="AT638" s="230" t="s">
        <v>260</v>
      </c>
      <c r="AU638" s="230" t="s">
        <v>94</v>
      </c>
      <c r="AV638" s="12" t="s">
        <v>251</v>
      </c>
      <c r="AW638" s="12" t="s">
        <v>35</v>
      </c>
      <c r="AX638" s="12" t="s">
        <v>79</v>
      </c>
      <c r="AY638" s="230" t="s">
        <v>250</v>
      </c>
    </row>
    <row r="639" spans="2:65" s="1" customFormat="1" ht="22.5" customHeight="1">
      <c r="B639" s="41"/>
      <c r="C639" s="234" t="s">
        <v>1595</v>
      </c>
      <c r="D639" s="234" t="s">
        <v>304</v>
      </c>
      <c r="E639" s="235" t="s">
        <v>1567</v>
      </c>
      <c r="F639" s="236" t="s">
        <v>1568</v>
      </c>
      <c r="G639" s="237" t="s">
        <v>256</v>
      </c>
      <c r="H639" s="238">
        <v>0.13600000000000001</v>
      </c>
      <c r="I639" s="239"/>
      <c r="J639" s="240">
        <f>ROUND(I639*H639,2)</f>
        <v>0</v>
      </c>
      <c r="K639" s="236" t="s">
        <v>257</v>
      </c>
      <c r="L639" s="241"/>
      <c r="M639" s="242" t="s">
        <v>21</v>
      </c>
      <c r="N639" s="243" t="s">
        <v>43</v>
      </c>
      <c r="O639" s="42"/>
      <c r="P639" s="204">
        <f>O639*H639</f>
        <v>0</v>
      </c>
      <c r="Q639" s="204">
        <v>0.55000000000000004</v>
      </c>
      <c r="R639" s="204">
        <f>Q639*H639</f>
        <v>7.4800000000000005E-2</v>
      </c>
      <c r="S639" s="204">
        <v>0</v>
      </c>
      <c r="T639" s="205">
        <f>S639*H639</f>
        <v>0</v>
      </c>
      <c r="AR639" s="24" t="s">
        <v>408</v>
      </c>
      <c r="AT639" s="24" t="s">
        <v>304</v>
      </c>
      <c r="AU639" s="24" t="s">
        <v>94</v>
      </c>
      <c r="AY639" s="24" t="s">
        <v>250</v>
      </c>
      <c r="BE639" s="206">
        <f>IF(N639="základní",J639,0)</f>
        <v>0</v>
      </c>
      <c r="BF639" s="206">
        <f>IF(N639="snížená",J639,0)</f>
        <v>0</v>
      </c>
      <c r="BG639" s="206">
        <f>IF(N639="zákl. přenesená",J639,0)</f>
        <v>0</v>
      </c>
      <c r="BH639" s="206">
        <f>IF(N639="sníž. přenesená",J639,0)</f>
        <v>0</v>
      </c>
      <c r="BI639" s="206">
        <f>IF(N639="nulová",J639,0)</f>
        <v>0</v>
      </c>
      <c r="BJ639" s="24" t="s">
        <v>94</v>
      </c>
      <c r="BK639" s="206">
        <f>ROUND(I639*H639,2)</f>
        <v>0</v>
      </c>
      <c r="BL639" s="24" t="s">
        <v>330</v>
      </c>
      <c r="BM639" s="24" t="s">
        <v>2911</v>
      </c>
    </row>
    <row r="640" spans="2:65" s="11" customFormat="1">
      <c r="B640" s="207"/>
      <c r="C640" s="208"/>
      <c r="D640" s="221" t="s">
        <v>260</v>
      </c>
      <c r="E640" s="231" t="s">
        <v>21</v>
      </c>
      <c r="F640" s="232" t="s">
        <v>1579</v>
      </c>
      <c r="G640" s="208"/>
      <c r="H640" s="233">
        <v>0.13600000000000001</v>
      </c>
      <c r="I640" s="213"/>
      <c r="J640" s="208"/>
      <c r="K640" s="208"/>
      <c r="L640" s="214"/>
      <c r="M640" s="215"/>
      <c r="N640" s="216"/>
      <c r="O640" s="216"/>
      <c r="P640" s="216"/>
      <c r="Q640" s="216"/>
      <c r="R640" s="216"/>
      <c r="S640" s="216"/>
      <c r="T640" s="217"/>
      <c r="AT640" s="218" t="s">
        <v>260</v>
      </c>
      <c r="AU640" s="218" t="s">
        <v>94</v>
      </c>
      <c r="AV640" s="11" t="s">
        <v>94</v>
      </c>
      <c r="AW640" s="11" t="s">
        <v>35</v>
      </c>
      <c r="AX640" s="11" t="s">
        <v>79</v>
      </c>
      <c r="AY640" s="218" t="s">
        <v>250</v>
      </c>
    </row>
    <row r="641" spans="2:65" s="1" customFormat="1" ht="22.5" customHeight="1">
      <c r="B641" s="41"/>
      <c r="C641" s="195" t="s">
        <v>1601</v>
      </c>
      <c r="D641" s="195" t="s">
        <v>253</v>
      </c>
      <c r="E641" s="196" t="s">
        <v>2912</v>
      </c>
      <c r="F641" s="197" t="s">
        <v>2913</v>
      </c>
      <c r="G641" s="198" t="s">
        <v>271</v>
      </c>
      <c r="H641" s="199">
        <v>7.39</v>
      </c>
      <c r="I641" s="200"/>
      <c r="J641" s="201">
        <f>ROUND(I641*H641,2)</f>
        <v>0</v>
      </c>
      <c r="K641" s="197" t="s">
        <v>257</v>
      </c>
      <c r="L641" s="61"/>
      <c r="M641" s="202" t="s">
        <v>21</v>
      </c>
      <c r="N641" s="203" t="s">
        <v>43</v>
      </c>
      <c r="O641" s="42"/>
      <c r="P641" s="204">
        <f>O641*H641</f>
        <v>0</v>
      </c>
      <c r="Q641" s="204">
        <v>0</v>
      </c>
      <c r="R641" s="204">
        <f>Q641*H641</f>
        <v>0</v>
      </c>
      <c r="S641" s="204">
        <v>0</v>
      </c>
      <c r="T641" s="205">
        <f>S641*H641</f>
        <v>0</v>
      </c>
      <c r="AR641" s="24" t="s">
        <v>330</v>
      </c>
      <c r="AT641" s="24" t="s">
        <v>253</v>
      </c>
      <c r="AU641" s="24" t="s">
        <v>94</v>
      </c>
      <c r="AY641" s="24" t="s">
        <v>250</v>
      </c>
      <c r="BE641" s="206">
        <f>IF(N641="základní",J641,0)</f>
        <v>0</v>
      </c>
      <c r="BF641" s="206">
        <f>IF(N641="snížená",J641,0)</f>
        <v>0</v>
      </c>
      <c r="BG641" s="206">
        <f>IF(N641="zákl. přenesená",J641,0)</f>
        <v>0</v>
      </c>
      <c r="BH641" s="206">
        <f>IF(N641="sníž. přenesená",J641,0)</f>
        <v>0</v>
      </c>
      <c r="BI641" s="206">
        <f>IF(N641="nulová",J641,0)</f>
        <v>0</v>
      </c>
      <c r="BJ641" s="24" t="s">
        <v>94</v>
      </c>
      <c r="BK641" s="206">
        <f>ROUND(I641*H641,2)</f>
        <v>0</v>
      </c>
      <c r="BL641" s="24" t="s">
        <v>330</v>
      </c>
      <c r="BM641" s="24" t="s">
        <v>2914</v>
      </c>
    </row>
    <row r="642" spans="2:65" s="11" customFormat="1">
      <c r="B642" s="207"/>
      <c r="C642" s="208"/>
      <c r="D642" s="209" t="s">
        <v>260</v>
      </c>
      <c r="E642" s="210" t="s">
        <v>21</v>
      </c>
      <c r="F642" s="211" t="s">
        <v>2915</v>
      </c>
      <c r="G642" s="208"/>
      <c r="H642" s="212">
        <v>7.39</v>
      </c>
      <c r="I642" s="213"/>
      <c r="J642" s="208"/>
      <c r="K642" s="208"/>
      <c r="L642" s="214"/>
      <c r="M642" s="215"/>
      <c r="N642" s="216"/>
      <c r="O642" s="216"/>
      <c r="P642" s="216"/>
      <c r="Q642" s="216"/>
      <c r="R642" s="216"/>
      <c r="S642" s="216"/>
      <c r="T642" s="217"/>
      <c r="AT642" s="218" t="s">
        <v>260</v>
      </c>
      <c r="AU642" s="218" t="s">
        <v>94</v>
      </c>
      <c r="AV642" s="11" t="s">
        <v>94</v>
      </c>
      <c r="AW642" s="11" t="s">
        <v>35</v>
      </c>
      <c r="AX642" s="11" t="s">
        <v>71</v>
      </c>
      <c r="AY642" s="218" t="s">
        <v>250</v>
      </c>
    </row>
    <row r="643" spans="2:65" s="12" customFormat="1">
      <c r="B643" s="219"/>
      <c r="C643" s="220"/>
      <c r="D643" s="221" t="s">
        <v>260</v>
      </c>
      <c r="E643" s="222" t="s">
        <v>2416</v>
      </c>
      <c r="F643" s="223" t="s">
        <v>263</v>
      </c>
      <c r="G643" s="220"/>
      <c r="H643" s="224">
        <v>7.39</v>
      </c>
      <c r="I643" s="225"/>
      <c r="J643" s="220"/>
      <c r="K643" s="220"/>
      <c r="L643" s="226"/>
      <c r="M643" s="227"/>
      <c r="N643" s="228"/>
      <c r="O643" s="228"/>
      <c r="P643" s="228"/>
      <c r="Q643" s="228"/>
      <c r="R643" s="228"/>
      <c r="S643" s="228"/>
      <c r="T643" s="229"/>
      <c r="AT643" s="230" t="s">
        <v>260</v>
      </c>
      <c r="AU643" s="230" t="s">
        <v>94</v>
      </c>
      <c r="AV643" s="12" t="s">
        <v>251</v>
      </c>
      <c r="AW643" s="12" t="s">
        <v>35</v>
      </c>
      <c r="AX643" s="12" t="s">
        <v>79</v>
      </c>
      <c r="AY643" s="230" t="s">
        <v>250</v>
      </c>
    </row>
    <row r="644" spans="2:65" s="1" customFormat="1" ht="22.5" customHeight="1">
      <c r="B644" s="41"/>
      <c r="C644" s="234" t="s">
        <v>1610</v>
      </c>
      <c r="D644" s="234" t="s">
        <v>304</v>
      </c>
      <c r="E644" s="235" t="s">
        <v>2916</v>
      </c>
      <c r="F644" s="236" t="s">
        <v>2917</v>
      </c>
      <c r="G644" s="237" t="s">
        <v>256</v>
      </c>
      <c r="H644" s="238">
        <v>0.19500000000000001</v>
      </c>
      <c r="I644" s="239"/>
      <c r="J644" s="240">
        <f>ROUND(I644*H644,2)</f>
        <v>0</v>
      </c>
      <c r="K644" s="236" t="s">
        <v>257</v>
      </c>
      <c r="L644" s="241"/>
      <c r="M644" s="242" t="s">
        <v>21</v>
      </c>
      <c r="N644" s="243" t="s">
        <v>43</v>
      </c>
      <c r="O644" s="42"/>
      <c r="P644" s="204">
        <f>O644*H644</f>
        <v>0</v>
      </c>
      <c r="Q644" s="204">
        <v>0.55000000000000004</v>
      </c>
      <c r="R644" s="204">
        <f>Q644*H644</f>
        <v>0.10725000000000001</v>
      </c>
      <c r="S644" s="204">
        <v>0</v>
      </c>
      <c r="T644" s="205">
        <f>S644*H644</f>
        <v>0</v>
      </c>
      <c r="AR644" s="24" t="s">
        <v>408</v>
      </c>
      <c r="AT644" s="24" t="s">
        <v>304</v>
      </c>
      <c r="AU644" s="24" t="s">
        <v>94</v>
      </c>
      <c r="AY644" s="24" t="s">
        <v>250</v>
      </c>
      <c r="BE644" s="206">
        <f>IF(N644="základní",J644,0)</f>
        <v>0</v>
      </c>
      <c r="BF644" s="206">
        <f>IF(N644="snížená",J644,0)</f>
        <v>0</v>
      </c>
      <c r="BG644" s="206">
        <f>IF(N644="zákl. přenesená",J644,0)</f>
        <v>0</v>
      </c>
      <c r="BH644" s="206">
        <f>IF(N644="sníž. přenesená",J644,0)</f>
        <v>0</v>
      </c>
      <c r="BI644" s="206">
        <f>IF(N644="nulová",J644,0)</f>
        <v>0</v>
      </c>
      <c r="BJ644" s="24" t="s">
        <v>94</v>
      </c>
      <c r="BK644" s="206">
        <f>ROUND(I644*H644,2)</f>
        <v>0</v>
      </c>
      <c r="BL644" s="24" t="s">
        <v>330</v>
      </c>
      <c r="BM644" s="24" t="s">
        <v>2918</v>
      </c>
    </row>
    <row r="645" spans="2:65" s="11" customFormat="1">
      <c r="B645" s="207"/>
      <c r="C645" s="208"/>
      <c r="D645" s="221" t="s">
        <v>260</v>
      </c>
      <c r="E645" s="231" t="s">
        <v>21</v>
      </c>
      <c r="F645" s="232" t="s">
        <v>2919</v>
      </c>
      <c r="G645" s="208"/>
      <c r="H645" s="233">
        <v>0.19500000000000001</v>
      </c>
      <c r="I645" s="213"/>
      <c r="J645" s="208"/>
      <c r="K645" s="208"/>
      <c r="L645" s="214"/>
      <c r="M645" s="215"/>
      <c r="N645" s="216"/>
      <c r="O645" s="216"/>
      <c r="P645" s="216"/>
      <c r="Q645" s="216"/>
      <c r="R645" s="216"/>
      <c r="S645" s="216"/>
      <c r="T645" s="217"/>
      <c r="AT645" s="218" t="s">
        <v>260</v>
      </c>
      <c r="AU645" s="218" t="s">
        <v>94</v>
      </c>
      <c r="AV645" s="11" t="s">
        <v>94</v>
      </c>
      <c r="AW645" s="11" t="s">
        <v>35</v>
      </c>
      <c r="AX645" s="11" t="s">
        <v>79</v>
      </c>
      <c r="AY645" s="218" t="s">
        <v>250</v>
      </c>
    </row>
    <row r="646" spans="2:65" s="1" customFormat="1" ht="22.5" customHeight="1">
      <c r="B646" s="41"/>
      <c r="C646" s="195" t="s">
        <v>1615</v>
      </c>
      <c r="D646" s="195" t="s">
        <v>253</v>
      </c>
      <c r="E646" s="196" t="s">
        <v>1581</v>
      </c>
      <c r="F646" s="197" t="s">
        <v>1582</v>
      </c>
      <c r="G646" s="198" t="s">
        <v>271</v>
      </c>
      <c r="H646" s="199">
        <v>1.08</v>
      </c>
      <c r="I646" s="200"/>
      <c r="J646" s="201">
        <f>ROUND(I646*H646,2)</f>
        <v>0</v>
      </c>
      <c r="K646" s="197" t="s">
        <v>257</v>
      </c>
      <c r="L646" s="61"/>
      <c r="M646" s="202" t="s">
        <v>21</v>
      </c>
      <c r="N646" s="203" t="s">
        <v>43</v>
      </c>
      <c r="O646" s="42"/>
      <c r="P646" s="204">
        <f>O646*H646</f>
        <v>0</v>
      </c>
      <c r="Q646" s="204">
        <v>0</v>
      </c>
      <c r="R646" s="204">
        <f>Q646*H646</f>
        <v>0</v>
      </c>
      <c r="S646" s="204">
        <v>7.0000000000000001E-3</v>
      </c>
      <c r="T646" s="205">
        <f>S646*H646</f>
        <v>7.5600000000000007E-3</v>
      </c>
      <c r="AR646" s="24" t="s">
        <v>330</v>
      </c>
      <c r="AT646" s="24" t="s">
        <v>253</v>
      </c>
      <c r="AU646" s="24" t="s">
        <v>94</v>
      </c>
      <c r="AY646" s="24" t="s">
        <v>250</v>
      </c>
      <c r="BE646" s="206">
        <f>IF(N646="základní",J646,0)</f>
        <v>0</v>
      </c>
      <c r="BF646" s="206">
        <f>IF(N646="snížená",J646,0)</f>
        <v>0</v>
      </c>
      <c r="BG646" s="206">
        <f>IF(N646="zákl. přenesená",J646,0)</f>
        <v>0</v>
      </c>
      <c r="BH646" s="206">
        <f>IF(N646="sníž. přenesená",J646,0)</f>
        <v>0</v>
      </c>
      <c r="BI646" s="206">
        <f>IF(N646="nulová",J646,0)</f>
        <v>0</v>
      </c>
      <c r="BJ646" s="24" t="s">
        <v>94</v>
      </c>
      <c r="BK646" s="206">
        <f>ROUND(I646*H646,2)</f>
        <v>0</v>
      </c>
      <c r="BL646" s="24" t="s">
        <v>330</v>
      </c>
      <c r="BM646" s="24" t="s">
        <v>2920</v>
      </c>
    </row>
    <row r="647" spans="2:65" s="11" customFormat="1">
      <c r="B647" s="207"/>
      <c r="C647" s="208"/>
      <c r="D647" s="221" t="s">
        <v>260</v>
      </c>
      <c r="E647" s="231" t="s">
        <v>21</v>
      </c>
      <c r="F647" s="232" t="s">
        <v>2921</v>
      </c>
      <c r="G647" s="208"/>
      <c r="H647" s="233">
        <v>1.08</v>
      </c>
      <c r="I647" s="213"/>
      <c r="J647" s="208"/>
      <c r="K647" s="208"/>
      <c r="L647" s="214"/>
      <c r="M647" s="215"/>
      <c r="N647" s="216"/>
      <c r="O647" s="216"/>
      <c r="P647" s="216"/>
      <c r="Q647" s="216"/>
      <c r="R647" s="216"/>
      <c r="S647" s="216"/>
      <c r="T647" s="217"/>
      <c r="AT647" s="218" t="s">
        <v>260</v>
      </c>
      <c r="AU647" s="218" t="s">
        <v>94</v>
      </c>
      <c r="AV647" s="11" t="s">
        <v>94</v>
      </c>
      <c r="AW647" s="11" t="s">
        <v>35</v>
      </c>
      <c r="AX647" s="11" t="s">
        <v>79</v>
      </c>
      <c r="AY647" s="218" t="s">
        <v>250</v>
      </c>
    </row>
    <row r="648" spans="2:65" s="1" customFormat="1" ht="22.5" customHeight="1">
      <c r="B648" s="41"/>
      <c r="C648" s="195" t="s">
        <v>1619</v>
      </c>
      <c r="D648" s="195" t="s">
        <v>253</v>
      </c>
      <c r="E648" s="196" t="s">
        <v>1586</v>
      </c>
      <c r="F648" s="197" t="s">
        <v>1587</v>
      </c>
      <c r="G648" s="198" t="s">
        <v>271</v>
      </c>
      <c r="H648" s="199">
        <v>10.24</v>
      </c>
      <c r="I648" s="200"/>
      <c r="J648" s="201">
        <f>ROUND(I648*H648,2)</f>
        <v>0</v>
      </c>
      <c r="K648" s="197" t="s">
        <v>257</v>
      </c>
      <c r="L648" s="61"/>
      <c r="M648" s="202" t="s">
        <v>21</v>
      </c>
      <c r="N648" s="203" t="s">
        <v>43</v>
      </c>
      <c r="O648" s="42"/>
      <c r="P648" s="204">
        <f>O648*H648</f>
        <v>0</v>
      </c>
      <c r="Q648" s="204">
        <v>0</v>
      </c>
      <c r="R648" s="204">
        <f>Q648*H648</f>
        <v>0</v>
      </c>
      <c r="S648" s="204">
        <v>7.0000000000000001E-3</v>
      </c>
      <c r="T648" s="205">
        <f>S648*H648</f>
        <v>7.1680000000000008E-2</v>
      </c>
      <c r="AR648" s="24" t="s">
        <v>330</v>
      </c>
      <c r="AT648" s="24" t="s">
        <v>253</v>
      </c>
      <c r="AU648" s="24" t="s">
        <v>94</v>
      </c>
      <c r="AY648" s="24" t="s">
        <v>250</v>
      </c>
      <c r="BE648" s="206">
        <f>IF(N648="základní",J648,0)</f>
        <v>0</v>
      </c>
      <c r="BF648" s="206">
        <f>IF(N648="snížená",J648,0)</f>
        <v>0</v>
      </c>
      <c r="BG648" s="206">
        <f>IF(N648="zákl. přenesená",J648,0)</f>
        <v>0</v>
      </c>
      <c r="BH648" s="206">
        <f>IF(N648="sníž. přenesená",J648,0)</f>
        <v>0</v>
      </c>
      <c r="BI648" s="206">
        <f>IF(N648="nulová",J648,0)</f>
        <v>0</v>
      </c>
      <c r="BJ648" s="24" t="s">
        <v>94</v>
      </c>
      <c r="BK648" s="206">
        <f>ROUND(I648*H648,2)</f>
        <v>0</v>
      </c>
      <c r="BL648" s="24" t="s">
        <v>330</v>
      </c>
      <c r="BM648" s="24" t="s">
        <v>2922</v>
      </c>
    </row>
    <row r="649" spans="2:65" s="11" customFormat="1">
      <c r="B649" s="207"/>
      <c r="C649" s="208"/>
      <c r="D649" s="221" t="s">
        <v>260</v>
      </c>
      <c r="E649" s="231" t="s">
        <v>21</v>
      </c>
      <c r="F649" s="232" t="s">
        <v>2923</v>
      </c>
      <c r="G649" s="208"/>
      <c r="H649" s="233">
        <v>10.24</v>
      </c>
      <c r="I649" s="213"/>
      <c r="J649" s="208"/>
      <c r="K649" s="208"/>
      <c r="L649" s="214"/>
      <c r="M649" s="215"/>
      <c r="N649" s="216"/>
      <c r="O649" s="216"/>
      <c r="P649" s="216"/>
      <c r="Q649" s="216"/>
      <c r="R649" s="216"/>
      <c r="S649" s="216"/>
      <c r="T649" s="217"/>
      <c r="AT649" s="218" t="s">
        <v>260</v>
      </c>
      <c r="AU649" s="218" t="s">
        <v>94</v>
      </c>
      <c r="AV649" s="11" t="s">
        <v>94</v>
      </c>
      <c r="AW649" s="11" t="s">
        <v>35</v>
      </c>
      <c r="AX649" s="11" t="s">
        <v>79</v>
      </c>
      <c r="AY649" s="218" t="s">
        <v>250</v>
      </c>
    </row>
    <row r="650" spans="2:65" s="1" customFormat="1" ht="22.5" customHeight="1">
      <c r="B650" s="41"/>
      <c r="C650" s="195" t="s">
        <v>1623</v>
      </c>
      <c r="D650" s="195" t="s">
        <v>253</v>
      </c>
      <c r="E650" s="196" t="s">
        <v>2924</v>
      </c>
      <c r="F650" s="197" t="s">
        <v>2925</v>
      </c>
      <c r="G650" s="198" t="s">
        <v>271</v>
      </c>
      <c r="H650" s="199">
        <v>7.39</v>
      </c>
      <c r="I650" s="200"/>
      <c r="J650" s="201">
        <f>ROUND(I650*H650,2)</f>
        <v>0</v>
      </c>
      <c r="K650" s="197" t="s">
        <v>257</v>
      </c>
      <c r="L650" s="61"/>
      <c r="M650" s="202" t="s">
        <v>21</v>
      </c>
      <c r="N650" s="203" t="s">
        <v>43</v>
      </c>
      <c r="O650" s="42"/>
      <c r="P650" s="204">
        <f>O650*H650</f>
        <v>0</v>
      </c>
      <c r="Q650" s="204">
        <v>0</v>
      </c>
      <c r="R650" s="204">
        <f>Q650*H650</f>
        <v>0</v>
      </c>
      <c r="S650" s="204">
        <v>0</v>
      </c>
      <c r="T650" s="205">
        <f>S650*H650</f>
        <v>0</v>
      </c>
      <c r="AR650" s="24" t="s">
        <v>330</v>
      </c>
      <c r="AT650" s="24" t="s">
        <v>253</v>
      </c>
      <c r="AU650" s="24" t="s">
        <v>94</v>
      </c>
      <c r="AY650" s="24" t="s">
        <v>250</v>
      </c>
      <c r="BE650" s="206">
        <f>IF(N650="základní",J650,0)</f>
        <v>0</v>
      </c>
      <c r="BF650" s="206">
        <f>IF(N650="snížená",J650,0)</f>
        <v>0</v>
      </c>
      <c r="BG650" s="206">
        <f>IF(N650="zákl. přenesená",J650,0)</f>
        <v>0</v>
      </c>
      <c r="BH650" s="206">
        <f>IF(N650="sníž. přenesená",J650,0)</f>
        <v>0</v>
      </c>
      <c r="BI650" s="206">
        <f>IF(N650="nulová",J650,0)</f>
        <v>0</v>
      </c>
      <c r="BJ650" s="24" t="s">
        <v>94</v>
      </c>
      <c r="BK650" s="206">
        <f>ROUND(I650*H650,2)</f>
        <v>0</v>
      </c>
      <c r="BL650" s="24" t="s">
        <v>330</v>
      </c>
      <c r="BM650" s="24" t="s">
        <v>2926</v>
      </c>
    </row>
    <row r="651" spans="2:65" s="11" customFormat="1">
      <c r="B651" s="207"/>
      <c r="C651" s="208"/>
      <c r="D651" s="221" t="s">
        <v>260</v>
      </c>
      <c r="E651" s="231" t="s">
        <v>21</v>
      </c>
      <c r="F651" s="232" t="s">
        <v>2416</v>
      </c>
      <c r="G651" s="208"/>
      <c r="H651" s="233">
        <v>7.39</v>
      </c>
      <c r="I651" s="213"/>
      <c r="J651" s="208"/>
      <c r="K651" s="208"/>
      <c r="L651" s="214"/>
      <c r="M651" s="215"/>
      <c r="N651" s="216"/>
      <c r="O651" s="216"/>
      <c r="P651" s="216"/>
      <c r="Q651" s="216"/>
      <c r="R651" s="216"/>
      <c r="S651" s="216"/>
      <c r="T651" s="217"/>
      <c r="AT651" s="218" t="s">
        <v>260</v>
      </c>
      <c r="AU651" s="218" t="s">
        <v>94</v>
      </c>
      <c r="AV651" s="11" t="s">
        <v>94</v>
      </c>
      <c r="AW651" s="11" t="s">
        <v>35</v>
      </c>
      <c r="AX651" s="11" t="s">
        <v>79</v>
      </c>
      <c r="AY651" s="218" t="s">
        <v>250</v>
      </c>
    </row>
    <row r="652" spans="2:65" s="1" customFormat="1" ht="22.5" customHeight="1">
      <c r="B652" s="41"/>
      <c r="C652" s="234" t="s">
        <v>1628</v>
      </c>
      <c r="D652" s="234" t="s">
        <v>304</v>
      </c>
      <c r="E652" s="235" t="s">
        <v>2927</v>
      </c>
      <c r="F652" s="236" t="s">
        <v>2928</v>
      </c>
      <c r="G652" s="237" t="s">
        <v>256</v>
      </c>
      <c r="H652" s="238">
        <v>0.06</v>
      </c>
      <c r="I652" s="239"/>
      <c r="J652" s="240">
        <f>ROUND(I652*H652,2)</f>
        <v>0</v>
      </c>
      <c r="K652" s="236" t="s">
        <v>257</v>
      </c>
      <c r="L652" s="241"/>
      <c r="M652" s="242" t="s">
        <v>21</v>
      </c>
      <c r="N652" s="243" t="s">
        <v>43</v>
      </c>
      <c r="O652" s="42"/>
      <c r="P652" s="204">
        <f>O652*H652</f>
        <v>0</v>
      </c>
      <c r="Q652" s="204">
        <v>0.55000000000000004</v>
      </c>
      <c r="R652" s="204">
        <f>Q652*H652</f>
        <v>3.3000000000000002E-2</v>
      </c>
      <c r="S652" s="204">
        <v>0</v>
      </c>
      <c r="T652" s="205">
        <f>S652*H652</f>
        <v>0</v>
      </c>
      <c r="AR652" s="24" t="s">
        <v>408</v>
      </c>
      <c r="AT652" s="24" t="s">
        <v>304</v>
      </c>
      <c r="AU652" s="24" t="s">
        <v>94</v>
      </c>
      <c r="AY652" s="24" t="s">
        <v>250</v>
      </c>
      <c r="BE652" s="206">
        <f>IF(N652="základní",J652,0)</f>
        <v>0</v>
      </c>
      <c r="BF652" s="206">
        <f>IF(N652="snížená",J652,0)</f>
        <v>0</v>
      </c>
      <c r="BG652" s="206">
        <f>IF(N652="zákl. přenesená",J652,0)</f>
        <v>0</v>
      </c>
      <c r="BH652" s="206">
        <f>IF(N652="sníž. přenesená",J652,0)</f>
        <v>0</v>
      </c>
      <c r="BI652" s="206">
        <f>IF(N652="nulová",J652,0)</f>
        <v>0</v>
      </c>
      <c r="BJ652" s="24" t="s">
        <v>94</v>
      </c>
      <c r="BK652" s="206">
        <f>ROUND(I652*H652,2)</f>
        <v>0</v>
      </c>
      <c r="BL652" s="24" t="s">
        <v>330</v>
      </c>
      <c r="BM652" s="24" t="s">
        <v>2929</v>
      </c>
    </row>
    <row r="653" spans="2:65" s="11" customFormat="1">
      <c r="B653" s="207"/>
      <c r="C653" s="208"/>
      <c r="D653" s="221" t="s">
        <v>260</v>
      </c>
      <c r="E653" s="231" t="s">
        <v>21</v>
      </c>
      <c r="F653" s="232" t="s">
        <v>2930</v>
      </c>
      <c r="G653" s="208"/>
      <c r="H653" s="233">
        <v>0.06</v>
      </c>
      <c r="I653" s="213"/>
      <c r="J653" s="208"/>
      <c r="K653" s="208"/>
      <c r="L653" s="214"/>
      <c r="M653" s="215"/>
      <c r="N653" s="216"/>
      <c r="O653" s="216"/>
      <c r="P653" s="216"/>
      <c r="Q653" s="216"/>
      <c r="R653" s="216"/>
      <c r="S653" s="216"/>
      <c r="T653" s="217"/>
      <c r="AT653" s="218" t="s">
        <v>260</v>
      </c>
      <c r="AU653" s="218" t="s">
        <v>94</v>
      </c>
      <c r="AV653" s="11" t="s">
        <v>94</v>
      </c>
      <c r="AW653" s="11" t="s">
        <v>35</v>
      </c>
      <c r="AX653" s="11" t="s">
        <v>79</v>
      </c>
      <c r="AY653" s="218" t="s">
        <v>250</v>
      </c>
    </row>
    <row r="654" spans="2:65" s="1" customFormat="1" ht="22.5" customHeight="1">
      <c r="B654" s="41"/>
      <c r="C654" s="195" t="s">
        <v>1633</v>
      </c>
      <c r="D654" s="195" t="s">
        <v>253</v>
      </c>
      <c r="E654" s="196" t="s">
        <v>1591</v>
      </c>
      <c r="F654" s="197" t="s">
        <v>1592</v>
      </c>
      <c r="G654" s="198" t="s">
        <v>271</v>
      </c>
      <c r="H654" s="199">
        <v>105.78</v>
      </c>
      <c r="I654" s="200"/>
      <c r="J654" s="201">
        <f>ROUND(I654*H654,2)</f>
        <v>0</v>
      </c>
      <c r="K654" s="197" t="s">
        <v>257</v>
      </c>
      <c r="L654" s="61"/>
      <c r="M654" s="202" t="s">
        <v>21</v>
      </c>
      <c r="N654" s="203" t="s">
        <v>43</v>
      </c>
      <c r="O654" s="42"/>
      <c r="P654" s="204">
        <f>O654*H654</f>
        <v>0</v>
      </c>
      <c r="Q654" s="204">
        <v>0</v>
      </c>
      <c r="R654" s="204">
        <f>Q654*H654</f>
        <v>0</v>
      </c>
      <c r="S654" s="204">
        <v>5.0000000000000001E-3</v>
      </c>
      <c r="T654" s="205">
        <f>S654*H654</f>
        <v>0.52890000000000004</v>
      </c>
      <c r="AR654" s="24" t="s">
        <v>330</v>
      </c>
      <c r="AT654" s="24" t="s">
        <v>253</v>
      </c>
      <c r="AU654" s="24" t="s">
        <v>94</v>
      </c>
      <c r="AY654" s="24" t="s">
        <v>250</v>
      </c>
      <c r="BE654" s="206">
        <f>IF(N654="základní",J654,0)</f>
        <v>0</v>
      </c>
      <c r="BF654" s="206">
        <f>IF(N654="snížená",J654,0)</f>
        <v>0</v>
      </c>
      <c r="BG654" s="206">
        <f>IF(N654="zákl. přenesená",J654,0)</f>
        <v>0</v>
      </c>
      <c r="BH654" s="206">
        <f>IF(N654="sníž. přenesená",J654,0)</f>
        <v>0</v>
      </c>
      <c r="BI654" s="206">
        <f>IF(N654="nulová",J654,0)</f>
        <v>0</v>
      </c>
      <c r="BJ654" s="24" t="s">
        <v>94</v>
      </c>
      <c r="BK654" s="206">
        <f>ROUND(I654*H654,2)</f>
        <v>0</v>
      </c>
      <c r="BL654" s="24" t="s">
        <v>330</v>
      </c>
      <c r="BM654" s="24" t="s">
        <v>2931</v>
      </c>
    </row>
    <row r="655" spans="2:65" s="11" customFormat="1">
      <c r="B655" s="207"/>
      <c r="C655" s="208"/>
      <c r="D655" s="209" t="s">
        <v>260</v>
      </c>
      <c r="E655" s="210" t="s">
        <v>21</v>
      </c>
      <c r="F655" s="211" t="s">
        <v>1907</v>
      </c>
      <c r="G655" s="208"/>
      <c r="H655" s="212">
        <v>97.012</v>
      </c>
      <c r="I655" s="213"/>
      <c r="J655" s="208"/>
      <c r="K655" s="208"/>
      <c r="L655" s="214"/>
      <c r="M655" s="215"/>
      <c r="N655" s="216"/>
      <c r="O655" s="216"/>
      <c r="P655" s="216"/>
      <c r="Q655" s="216"/>
      <c r="R655" s="216"/>
      <c r="S655" s="216"/>
      <c r="T655" s="217"/>
      <c r="AT655" s="218" t="s">
        <v>260</v>
      </c>
      <c r="AU655" s="218" t="s">
        <v>94</v>
      </c>
      <c r="AV655" s="11" t="s">
        <v>94</v>
      </c>
      <c r="AW655" s="11" t="s">
        <v>35</v>
      </c>
      <c r="AX655" s="11" t="s">
        <v>71</v>
      </c>
      <c r="AY655" s="218" t="s">
        <v>250</v>
      </c>
    </row>
    <row r="656" spans="2:65" s="11" customFormat="1">
      <c r="B656" s="207"/>
      <c r="C656" s="208"/>
      <c r="D656" s="209" t="s">
        <v>260</v>
      </c>
      <c r="E656" s="210" t="s">
        <v>21</v>
      </c>
      <c r="F656" s="211" t="s">
        <v>2932</v>
      </c>
      <c r="G656" s="208"/>
      <c r="H656" s="212">
        <v>8.7680000000000007</v>
      </c>
      <c r="I656" s="213"/>
      <c r="J656" s="208"/>
      <c r="K656" s="208"/>
      <c r="L656" s="214"/>
      <c r="M656" s="215"/>
      <c r="N656" s="216"/>
      <c r="O656" s="216"/>
      <c r="P656" s="216"/>
      <c r="Q656" s="216"/>
      <c r="R656" s="216"/>
      <c r="S656" s="216"/>
      <c r="T656" s="217"/>
      <c r="AT656" s="218" t="s">
        <v>260</v>
      </c>
      <c r="AU656" s="218" t="s">
        <v>94</v>
      </c>
      <c r="AV656" s="11" t="s">
        <v>94</v>
      </c>
      <c r="AW656" s="11" t="s">
        <v>35</v>
      </c>
      <c r="AX656" s="11" t="s">
        <v>71</v>
      </c>
      <c r="AY656" s="218" t="s">
        <v>250</v>
      </c>
    </row>
    <row r="657" spans="2:65" s="12" customFormat="1">
      <c r="B657" s="219"/>
      <c r="C657" s="220"/>
      <c r="D657" s="221" t="s">
        <v>260</v>
      </c>
      <c r="E657" s="222" t="s">
        <v>21</v>
      </c>
      <c r="F657" s="223" t="s">
        <v>263</v>
      </c>
      <c r="G657" s="220"/>
      <c r="H657" s="224">
        <v>105.78</v>
      </c>
      <c r="I657" s="225"/>
      <c r="J657" s="220"/>
      <c r="K657" s="220"/>
      <c r="L657" s="226"/>
      <c r="M657" s="227"/>
      <c r="N657" s="228"/>
      <c r="O657" s="228"/>
      <c r="P657" s="228"/>
      <c r="Q657" s="228"/>
      <c r="R657" s="228"/>
      <c r="S657" s="228"/>
      <c r="T657" s="229"/>
      <c r="AT657" s="230" t="s">
        <v>260</v>
      </c>
      <c r="AU657" s="230" t="s">
        <v>94</v>
      </c>
      <c r="AV657" s="12" t="s">
        <v>251</v>
      </c>
      <c r="AW657" s="12" t="s">
        <v>35</v>
      </c>
      <c r="AX657" s="12" t="s">
        <v>79</v>
      </c>
      <c r="AY657" s="230" t="s">
        <v>250</v>
      </c>
    </row>
    <row r="658" spans="2:65" s="1" customFormat="1" ht="31.5" customHeight="1">
      <c r="B658" s="41"/>
      <c r="C658" s="195" t="s">
        <v>1639</v>
      </c>
      <c r="D658" s="195" t="s">
        <v>253</v>
      </c>
      <c r="E658" s="196" t="s">
        <v>1596</v>
      </c>
      <c r="F658" s="197" t="s">
        <v>1597</v>
      </c>
      <c r="G658" s="198" t="s">
        <v>271</v>
      </c>
      <c r="H658" s="199">
        <v>97.372</v>
      </c>
      <c r="I658" s="200"/>
      <c r="J658" s="201">
        <f>ROUND(I658*H658,2)</f>
        <v>0</v>
      </c>
      <c r="K658" s="197" t="s">
        <v>257</v>
      </c>
      <c r="L658" s="61"/>
      <c r="M658" s="202" t="s">
        <v>21</v>
      </c>
      <c r="N658" s="203" t="s">
        <v>43</v>
      </c>
      <c r="O658" s="42"/>
      <c r="P658" s="204">
        <f>O658*H658</f>
        <v>0</v>
      </c>
      <c r="Q658" s="204">
        <v>3.0000000000000001E-5</v>
      </c>
      <c r="R658" s="204">
        <f>Q658*H658</f>
        <v>2.9211599999999999E-3</v>
      </c>
      <c r="S658" s="204">
        <v>0</v>
      </c>
      <c r="T658" s="205">
        <f>S658*H658</f>
        <v>0</v>
      </c>
      <c r="AR658" s="24" t="s">
        <v>330</v>
      </c>
      <c r="AT658" s="24" t="s">
        <v>253</v>
      </c>
      <c r="AU658" s="24" t="s">
        <v>94</v>
      </c>
      <c r="AY658" s="24" t="s">
        <v>250</v>
      </c>
      <c r="BE658" s="206">
        <f>IF(N658="základní",J658,0)</f>
        <v>0</v>
      </c>
      <c r="BF658" s="206">
        <f>IF(N658="snížená",J658,0)</f>
        <v>0</v>
      </c>
      <c r="BG658" s="206">
        <f>IF(N658="zákl. přenesená",J658,0)</f>
        <v>0</v>
      </c>
      <c r="BH658" s="206">
        <f>IF(N658="sníž. přenesená",J658,0)</f>
        <v>0</v>
      </c>
      <c r="BI658" s="206">
        <f>IF(N658="nulová",J658,0)</f>
        <v>0</v>
      </c>
      <c r="BJ658" s="24" t="s">
        <v>94</v>
      </c>
      <c r="BK658" s="206">
        <f>ROUND(I658*H658,2)</f>
        <v>0</v>
      </c>
      <c r="BL658" s="24" t="s">
        <v>330</v>
      </c>
      <c r="BM658" s="24" t="s">
        <v>2933</v>
      </c>
    </row>
    <row r="659" spans="2:65" s="11" customFormat="1">
      <c r="B659" s="207"/>
      <c r="C659" s="208"/>
      <c r="D659" s="209" t="s">
        <v>260</v>
      </c>
      <c r="E659" s="210" t="s">
        <v>21</v>
      </c>
      <c r="F659" s="211" t="s">
        <v>1599</v>
      </c>
      <c r="G659" s="208"/>
      <c r="H659" s="212">
        <v>97.012</v>
      </c>
      <c r="I659" s="213"/>
      <c r="J659" s="208"/>
      <c r="K659" s="208"/>
      <c r="L659" s="214"/>
      <c r="M659" s="215"/>
      <c r="N659" s="216"/>
      <c r="O659" s="216"/>
      <c r="P659" s="216"/>
      <c r="Q659" s="216"/>
      <c r="R659" s="216"/>
      <c r="S659" s="216"/>
      <c r="T659" s="217"/>
      <c r="AT659" s="218" t="s">
        <v>260</v>
      </c>
      <c r="AU659" s="218" t="s">
        <v>94</v>
      </c>
      <c r="AV659" s="11" t="s">
        <v>94</v>
      </c>
      <c r="AW659" s="11" t="s">
        <v>35</v>
      </c>
      <c r="AX659" s="11" t="s">
        <v>71</v>
      </c>
      <c r="AY659" s="218" t="s">
        <v>250</v>
      </c>
    </row>
    <row r="660" spans="2:65" s="11" customFormat="1">
      <c r="B660" s="207"/>
      <c r="C660" s="208"/>
      <c r="D660" s="209" t="s">
        <v>260</v>
      </c>
      <c r="E660" s="210" t="s">
        <v>21</v>
      </c>
      <c r="F660" s="211" t="s">
        <v>1600</v>
      </c>
      <c r="G660" s="208"/>
      <c r="H660" s="212">
        <v>0.36</v>
      </c>
      <c r="I660" s="213"/>
      <c r="J660" s="208"/>
      <c r="K660" s="208"/>
      <c r="L660" s="214"/>
      <c r="M660" s="215"/>
      <c r="N660" s="216"/>
      <c r="O660" s="216"/>
      <c r="P660" s="216"/>
      <c r="Q660" s="216"/>
      <c r="R660" s="216"/>
      <c r="S660" s="216"/>
      <c r="T660" s="217"/>
      <c r="AT660" s="218" t="s">
        <v>260</v>
      </c>
      <c r="AU660" s="218" t="s">
        <v>94</v>
      </c>
      <c r="AV660" s="11" t="s">
        <v>94</v>
      </c>
      <c r="AW660" s="11" t="s">
        <v>35</v>
      </c>
      <c r="AX660" s="11" t="s">
        <v>71</v>
      </c>
      <c r="AY660" s="218" t="s">
        <v>250</v>
      </c>
    </row>
    <row r="661" spans="2:65" s="12" customFormat="1">
      <c r="B661" s="219"/>
      <c r="C661" s="220"/>
      <c r="D661" s="221" t="s">
        <v>260</v>
      </c>
      <c r="E661" s="222" t="s">
        <v>132</v>
      </c>
      <c r="F661" s="223" t="s">
        <v>263</v>
      </c>
      <c r="G661" s="220"/>
      <c r="H661" s="224">
        <v>97.372</v>
      </c>
      <c r="I661" s="225"/>
      <c r="J661" s="220"/>
      <c r="K661" s="220"/>
      <c r="L661" s="226"/>
      <c r="M661" s="227"/>
      <c r="N661" s="228"/>
      <c r="O661" s="228"/>
      <c r="P661" s="228"/>
      <c r="Q661" s="228"/>
      <c r="R661" s="228"/>
      <c r="S661" s="228"/>
      <c r="T661" s="229"/>
      <c r="AT661" s="230" t="s">
        <v>260</v>
      </c>
      <c r="AU661" s="230" t="s">
        <v>94</v>
      </c>
      <c r="AV661" s="12" t="s">
        <v>251</v>
      </c>
      <c r="AW661" s="12" t="s">
        <v>35</v>
      </c>
      <c r="AX661" s="12" t="s">
        <v>79</v>
      </c>
      <c r="AY661" s="230" t="s">
        <v>250</v>
      </c>
    </row>
    <row r="662" spans="2:65" s="1" customFormat="1" ht="22.5" customHeight="1">
      <c r="B662" s="41"/>
      <c r="C662" s="195" t="s">
        <v>1645</v>
      </c>
      <c r="D662" s="195" t="s">
        <v>253</v>
      </c>
      <c r="E662" s="196" t="s">
        <v>1602</v>
      </c>
      <c r="F662" s="197" t="s">
        <v>1603</v>
      </c>
      <c r="G662" s="198" t="s">
        <v>256</v>
      </c>
      <c r="H662" s="199">
        <v>2.5390000000000001</v>
      </c>
      <c r="I662" s="200"/>
      <c r="J662" s="201">
        <f>ROUND(I662*H662,2)</f>
        <v>0</v>
      </c>
      <c r="K662" s="197" t="s">
        <v>257</v>
      </c>
      <c r="L662" s="61"/>
      <c r="M662" s="202" t="s">
        <v>21</v>
      </c>
      <c r="N662" s="203" t="s">
        <v>43</v>
      </c>
      <c r="O662" s="42"/>
      <c r="P662" s="204">
        <f>O662*H662</f>
        <v>0</v>
      </c>
      <c r="Q662" s="204">
        <v>2.3369999999999998E-2</v>
      </c>
      <c r="R662" s="204">
        <f>Q662*H662</f>
        <v>5.9336430000000003E-2</v>
      </c>
      <c r="S662" s="204">
        <v>0</v>
      </c>
      <c r="T662" s="205">
        <f>S662*H662</f>
        <v>0</v>
      </c>
      <c r="AR662" s="24" t="s">
        <v>330</v>
      </c>
      <c r="AT662" s="24" t="s">
        <v>253</v>
      </c>
      <c r="AU662" s="24" t="s">
        <v>94</v>
      </c>
      <c r="AY662" s="24" t="s">
        <v>250</v>
      </c>
      <c r="BE662" s="206">
        <f>IF(N662="základní",J662,0)</f>
        <v>0</v>
      </c>
      <c r="BF662" s="206">
        <f>IF(N662="snížená",J662,0)</f>
        <v>0</v>
      </c>
      <c r="BG662" s="206">
        <f>IF(N662="zákl. přenesená",J662,0)</f>
        <v>0</v>
      </c>
      <c r="BH662" s="206">
        <f>IF(N662="sníž. přenesená",J662,0)</f>
        <v>0</v>
      </c>
      <c r="BI662" s="206">
        <f>IF(N662="nulová",J662,0)</f>
        <v>0</v>
      </c>
      <c r="BJ662" s="24" t="s">
        <v>94</v>
      </c>
      <c r="BK662" s="206">
        <f>ROUND(I662*H662,2)</f>
        <v>0</v>
      </c>
      <c r="BL662" s="24" t="s">
        <v>330</v>
      </c>
      <c r="BM662" s="24" t="s">
        <v>2934</v>
      </c>
    </row>
    <row r="663" spans="2:65" s="11" customFormat="1">
      <c r="B663" s="207"/>
      <c r="C663" s="208"/>
      <c r="D663" s="209" t="s">
        <v>260</v>
      </c>
      <c r="E663" s="210" t="s">
        <v>21</v>
      </c>
      <c r="F663" s="211" t="s">
        <v>1605</v>
      </c>
      <c r="G663" s="208"/>
      <c r="H663" s="212">
        <v>1.431</v>
      </c>
      <c r="I663" s="213"/>
      <c r="J663" s="208"/>
      <c r="K663" s="208"/>
      <c r="L663" s="214"/>
      <c r="M663" s="215"/>
      <c r="N663" s="216"/>
      <c r="O663" s="216"/>
      <c r="P663" s="216"/>
      <c r="Q663" s="216"/>
      <c r="R663" s="216"/>
      <c r="S663" s="216"/>
      <c r="T663" s="217"/>
      <c r="AT663" s="218" t="s">
        <v>260</v>
      </c>
      <c r="AU663" s="218" t="s">
        <v>94</v>
      </c>
      <c r="AV663" s="11" t="s">
        <v>94</v>
      </c>
      <c r="AW663" s="11" t="s">
        <v>35</v>
      </c>
      <c r="AX663" s="11" t="s">
        <v>71</v>
      </c>
      <c r="AY663" s="218" t="s">
        <v>250</v>
      </c>
    </row>
    <row r="664" spans="2:65" s="11" customFormat="1">
      <c r="B664" s="207"/>
      <c r="C664" s="208"/>
      <c r="D664" s="209" t="s">
        <v>260</v>
      </c>
      <c r="E664" s="210" t="s">
        <v>21</v>
      </c>
      <c r="F664" s="211" t="s">
        <v>2935</v>
      </c>
      <c r="G664" s="208"/>
      <c r="H664" s="212">
        <v>8.1000000000000003E-2</v>
      </c>
      <c r="I664" s="213"/>
      <c r="J664" s="208"/>
      <c r="K664" s="208"/>
      <c r="L664" s="214"/>
      <c r="M664" s="215"/>
      <c r="N664" s="216"/>
      <c r="O664" s="216"/>
      <c r="P664" s="216"/>
      <c r="Q664" s="216"/>
      <c r="R664" s="216"/>
      <c r="S664" s="216"/>
      <c r="T664" s="217"/>
      <c r="AT664" s="218" t="s">
        <v>260</v>
      </c>
      <c r="AU664" s="218" t="s">
        <v>94</v>
      </c>
      <c r="AV664" s="11" t="s">
        <v>94</v>
      </c>
      <c r="AW664" s="11" t="s">
        <v>35</v>
      </c>
      <c r="AX664" s="11" t="s">
        <v>71</v>
      </c>
      <c r="AY664" s="218" t="s">
        <v>250</v>
      </c>
    </row>
    <row r="665" spans="2:65" s="11" customFormat="1">
      <c r="B665" s="207"/>
      <c r="C665" s="208"/>
      <c r="D665" s="209" t="s">
        <v>260</v>
      </c>
      <c r="E665" s="210" t="s">
        <v>21</v>
      </c>
      <c r="F665" s="211" t="s">
        <v>1607</v>
      </c>
      <c r="G665" s="208"/>
      <c r="H665" s="212">
        <v>2.5000000000000001E-2</v>
      </c>
      <c r="I665" s="213"/>
      <c r="J665" s="208"/>
      <c r="K665" s="208"/>
      <c r="L665" s="214"/>
      <c r="M665" s="215"/>
      <c r="N665" s="216"/>
      <c r="O665" s="216"/>
      <c r="P665" s="216"/>
      <c r="Q665" s="216"/>
      <c r="R665" s="216"/>
      <c r="S665" s="216"/>
      <c r="T665" s="217"/>
      <c r="AT665" s="218" t="s">
        <v>260</v>
      </c>
      <c r="AU665" s="218" t="s">
        <v>94</v>
      </c>
      <c r="AV665" s="11" t="s">
        <v>94</v>
      </c>
      <c r="AW665" s="11" t="s">
        <v>35</v>
      </c>
      <c r="AX665" s="11" t="s">
        <v>71</v>
      </c>
      <c r="AY665" s="218" t="s">
        <v>250</v>
      </c>
    </row>
    <row r="666" spans="2:65" s="11" customFormat="1">
      <c r="B666" s="207"/>
      <c r="C666" s="208"/>
      <c r="D666" s="209" t="s">
        <v>260</v>
      </c>
      <c r="E666" s="210" t="s">
        <v>21</v>
      </c>
      <c r="F666" s="211" t="s">
        <v>1606</v>
      </c>
      <c r="G666" s="208"/>
      <c r="H666" s="212">
        <v>4.4999999999999998E-2</v>
      </c>
      <c r="I666" s="213"/>
      <c r="J666" s="208"/>
      <c r="K666" s="208"/>
      <c r="L666" s="214"/>
      <c r="M666" s="215"/>
      <c r="N666" s="216"/>
      <c r="O666" s="216"/>
      <c r="P666" s="216"/>
      <c r="Q666" s="216"/>
      <c r="R666" s="216"/>
      <c r="S666" s="216"/>
      <c r="T666" s="217"/>
      <c r="AT666" s="218" t="s">
        <v>260</v>
      </c>
      <c r="AU666" s="218" t="s">
        <v>94</v>
      </c>
      <c r="AV666" s="11" t="s">
        <v>94</v>
      </c>
      <c r="AW666" s="11" t="s">
        <v>35</v>
      </c>
      <c r="AX666" s="11" t="s">
        <v>71</v>
      </c>
      <c r="AY666" s="218" t="s">
        <v>250</v>
      </c>
    </row>
    <row r="667" spans="2:65" s="11" customFormat="1">
      <c r="B667" s="207"/>
      <c r="C667" s="208"/>
      <c r="D667" s="209" t="s">
        <v>260</v>
      </c>
      <c r="E667" s="210" t="s">
        <v>21</v>
      </c>
      <c r="F667" s="211" t="s">
        <v>2936</v>
      </c>
      <c r="G667" s="208"/>
      <c r="H667" s="212">
        <v>5.3999999999999999E-2</v>
      </c>
      <c r="I667" s="213"/>
      <c r="J667" s="208"/>
      <c r="K667" s="208"/>
      <c r="L667" s="214"/>
      <c r="M667" s="215"/>
      <c r="N667" s="216"/>
      <c r="O667" s="216"/>
      <c r="P667" s="216"/>
      <c r="Q667" s="216"/>
      <c r="R667" s="216"/>
      <c r="S667" s="216"/>
      <c r="T667" s="217"/>
      <c r="AT667" s="218" t="s">
        <v>260</v>
      </c>
      <c r="AU667" s="218" t="s">
        <v>94</v>
      </c>
      <c r="AV667" s="11" t="s">
        <v>94</v>
      </c>
      <c r="AW667" s="11" t="s">
        <v>35</v>
      </c>
      <c r="AX667" s="11" t="s">
        <v>71</v>
      </c>
      <c r="AY667" s="218" t="s">
        <v>250</v>
      </c>
    </row>
    <row r="668" spans="2:65" s="11" customFormat="1">
      <c r="B668" s="207"/>
      <c r="C668" s="208"/>
      <c r="D668" s="209" t="s">
        <v>260</v>
      </c>
      <c r="E668" s="210" t="s">
        <v>21</v>
      </c>
      <c r="F668" s="211" t="s">
        <v>2937</v>
      </c>
      <c r="G668" s="208"/>
      <c r="H668" s="212">
        <v>0.77900000000000003</v>
      </c>
      <c r="I668" s="213"/>
      <c r="J668" s="208"/>
      <c r="K668" s="208"/>
      <c r="L668" s="214"/>
      <c r="M668" s="215"/>
      <c r="N668" s="216"/>
      <c r="O668" s="216"/>
      <c r="P668" s="216"/>
      <c r="Q668" s="216"/>
      <c r="R668" s="216"/>
      <c r="S668" s="216"/>
      <c r="T668" s="217"/>
      <c r="AT668" s="218" t="s">
        <v>260</v>
      </c>
      <c r="AU668" s="218" t="s">
        <v>94</v>
      </c>
      <c r="AV668" s="11" t="s">
        <v>94</v>
      </c>
      <c r="AW668" s="11" t="s">
        <v>35</v>
      </c>
      <c r="AX668" s="11" t="s">
        <v>71</v>
      </c>
      <c r="AY668" s="218" t="s">
        <v>250</v>
      </c>
    </row>
    <row r="669" spans="2:65" s="11" customFormat="1">
      <c r="B669" s="207"/>
      <c r="C669" s="208"/>
      <c r="D669" s="209" t="s">
        <v>260</v>
      </c>
      <c r="E669" s="210" t="s">
        <v>21</v>
      </c>
      <c r="F669" s="211" t="s">
        <v>1609</v>
      </c>
      <c r="G669" s="208"/>
      <c r="H669" s="212">
        <v>0.124</v>
      </c>
      <c r="I669" s="213"/>
      <c r="J669" s="208"/>
      <c r="K669" s="208"/>
      <c r="L669" s="214"/>
      <c r="M669" s="215"/>
      <c r="N669" s="216"/>
      <c r="O669" s="216"/>
      <c r="P669" s="216"/>
      <c r="Q669" s="216"/>
      <c r="R669" s="216"/>
      <c r="S669" s="216"/>
      <c r="T669" s="217"/>
      <c r="AT669" s="218" t="s">
        <v>260</v>
      </c>
      <c r="AU669" s="218" t="s">
        <v>94</v>
      </c>
      <c r="AV669" s="11" t="s">
        <v>94</v>
      </c>
      <c r="AW669" s="11" t="s">
        <v>35</v>
      </c>
      <c r="AX669" s="11" t="s">
        <v>71</v>
      </c>
      <c r="AY669" s="218" t="s">
        <v>250</v>
      </c>
    </row>
    <row r="670" spans="2:65" s="12" customFormat="1">
      <c r="B670" s="219"/>
      <c r="C670" s="220"/>
      <c r="D670" s="221" t="s">
        <v>260</v>
      </c>
      <c r="E670" s="222" t="s">
        <v>21</v>
      </c>
      <c r="F670" s="223" t="s">
        <v>263</v>
      </c>
      <c r="G670" s="220"/>
      <c r="H670" s="224">
        <v>2.5390000000000001</v>
      </c>
      <c r="I670" s="225"/>
      <c r="J670" s="220"/>
      <c r="K670" s="220"/>
      <c r="L670" s="226"/>
      <c r="M670" s="227"/>
      <c r="N670" s="228"/>
      <c r="O670" s="228"/>
      <c r="P670" s="228"/>
      <c r="Q670" s="228"/>
      <c r="R670" s="228"/>
      <c r="S670" s="228"/>
      <c r="T670" s="229"/>
      <c r="AT670" s="230" t="s">
        <v>260</v>
      </c>
      <c r="AU670" s="230" t="s">
        <v>94</v>
      </c>
      <c r="AV670" s="12" t="s">
        <v>251</v>
      </c>
      <c r="AW670" s="12" t="s">
        <v>35</v>
      </c>
      <c r="AX670" s="12" t="s">
        <v>79</v>
      </c>
      <c r="AY670" s="230" t="s">
        <v>250</v>
      </c>
    </row>
    <row r="671" spans="2:65" s="1" customFormat="1" ht="31.5" customHeight="1">
      <c r="B671" s="41"/>
      <c r="C671" s="195" t="s">
        <v>1653</v>
      </c>
      <c r="D671" s="195" t="s">
        <v>253</v>
      </c>
      <c r="E671" s="196" t="s">
        <v>1611</v>
      </c>
      <c r="F671" s="197" t="s">
        <v>1612</v>
      </c>
      <c r="G671" s="198" t="s">
        <v>271</v>
      </c>
      <c r="H671" s="199">
        <v>156.13</v>
      </c>
      <c r="I671" s="200"/>
      <c r="J671" s="201">
        <f>ROUND(I671*H671,2)</f>
        <v>0</v>
      </c>
      <c r="K671" s="197" t="s">
        <v>257</v>
      </c>
      <c r="L671" s="61"/>
      <c r="M671" s="202" t="s">
        <v>21</v>
      </c>
      <c r="N671" s="203" t="s">
        <v>43</v>
      </c>
      <c r="O671" s="42"/>
      <c r="P671" s="204">
        <f>O671*H671</f>
        <v>0</v>
      </c>
      <c r="Q671" s="204">
        <v>1.772E-2</v>
      </c>
      <c r="R671" s="204">
        <f>Q671*H671</f>
        <v>2.7666236</v>
      </c>
      <c r="S671" s="204">
        <v>0</v>
      </c>
      <c r="T671" s="205">
        <f>S671*H671</f>
        <v>0</v>
      </c>
      <c r="AR671" s="24" t="s">
        <v>330</v>
      </c>
      <c r="AT671" s="24" t="s">
        <v>253</v>
      </c>
      <c r="AU671" s="24" t="s">
        <v>94</v>
      </c>
      <c r="AY671" s="24" t="s">
        <v>250</v>
      </c>
      <c r="BE671" s="206">
        <f>IF(N671="základní",J671,0)</f>
        <v>0</v>
      </c>
      <c r="BF671" s="206">
        <f>IF(N671="snížená",J671,0)</f>
        <v>0</v>
      </c>
      <c r="BG671" s="206">
        <f>IF(N671="zákl. přenesená",J671,0)</f>
        <v>0</v>
      </c>
      <c r="BH671" s="206">
        <f>IF(N671="sníž. přenesená",J671,0)</f>
        <v>0</v>
      </c>
      <c r="BI671" s="206">
        <f>IF(N671="nulová",J671,0)</f>
        <v>0</v>
      </c>
      <c r="BJ671" s="24" t="s">
        <v>94</v>
      </c>
      <c r="BK671" s="206">
        <f>ROUND(I671*H671,2)</f>
        <v>0</v>
      </c>
      <c r="BL671" s="24" t="s">
        <v>330</v>
      </c>
      <c r="BM671" s="24" t="s">
        <v>2938</v>
      </c>
    </row>
    <row r="672" spans="2:65" s="11" customFormat="1">
      <c r="B672" s="207"/>
      <c r="C672" s="208"/>
      <c r="D672" s="209" t="s">
        <v>260</v>
      </c>
      <c r="E672" s="210" t="s">
        <v>21</v>
      </c>
      <c r="F672" s="211" t="s">
        <v>2612</v>
      </c>
      <c r="G672" s="208"/>
      <c r="H672" s="212">
        <v>26.84</v>
      </c>
      <c r="I672" s="213"/>
      <c r="J672" s="208"/>
      <c r="K672" s="208"/>
      <c r="L672" s="214"/>
      <c r="M672" s="215"/>
      <c r="N672" s="216"/>
      <c r="O672" s="216"/>
      <c r="P672" s="216"/>
      <c r="Q672" s="216"/>
      <c r="R672" s="216"/>
      <c r="S672" s="216"/>
      <c r="T672" s="217"/>
      <c r="AT672" s="218" t="s">
        <v>260</v>
      </c>
      <c r="AU672" s="218" t="s">
        <v>94</v>
      </c>
      <c r="AV672" s="11" t="s">
        <v>94</v>
      </c>
      <c r="AW672" s="11" t="s">
        <v>35</v>
      </c>
      <c r="AX672" s="11" t="s">
        <v>71</v>
      </c>
      <c r="AY672" s="218" t="s">
        <v>250</v>
      </c>
    </row>
    <row r="673" spans="2:65" s="11" customFormat="1">
      <c r="B673" s="207"/>
      <c r="C673" s="208"/>
      <c r="D673" s="209" t="s">
        <v>260</v>
      </c>
      <c r="E673" s="210" t="s">
        <v>21</v>
      </c>
      <c r="F673" s="211" t="s">
        <v>2613</v>
      </c>
      <c r="G673" s="208"/>
      <c r="H673" s="212">
        <v>66.352000000000004</v>
      </c>
      <c r="I673" s="213"/>
      <c r="J673" s="208"/>
      <c r="K673" s="208"/>
      <c r="L673" s="214"/>
      <c r="M673" s="215"/>
      <c r="N673" s="216"/>
      <c r="O673" s="216"/>
      <c r="P673" s="216"/>
      <c r="Q673" s="216"/>
      <c r="R673" s="216"/>
      <c r="S673" s="216"/>
      <c r="T673" s="217"/>
      <c r="AT673" s="218" t="s">
        <v>260</v>
      </c>
      <c r="AU673" s="218" t="s">
        <v>94</v>
      </c>
      <c r="AV673" s="11" t="s">
        <v>94</v>
      </c>
      <c r="AW673" s="11" t="s">
        <v>35</v>
      </c>
      <c r="AX673" s="11" t="s">
        <v>71</v>
      </c>
      <c r="AY673" s="218" t="s">
        <v>250</v>
      </c>
    </row>
    <row r="674" spans="2:65" s="11" customFormat="1">
      <c r="B674" s="207"/>
      <c r="C674" s="208"/>
      <c r="D674" s="209" t="s">
        <v>260</v>
      </c>
      <c r="E674" s="210" t="s">
        <v>21</v>
      </c>
      <c r="F674" s="211" t="s">
        <v>2614</v>
      </c>
      <c r="G674" s="208"/>
      <c r="H674" s="212">
        <v>32.362000000000002</v>
      </c>
      <c r="I674" s="213"/>
      <c r="J674" s="208"/>
      <c r="K674" s="208"/>
      <c r="L674" s="214"/>
      <c r="M674" s="215"/>
      <c r="N674" s="216"/>
      <c r="O674" s="216"/>
      <c r="P674" s="216"/>
      <c r="Q674" s="216"/>
      <c r="R674" s="216"/>
      <c r="S674" s="216"/>
      <c r="T674" s="217"/>
      <c r="AT674" s="218" t="s">
        <v>260</v>
      </c>
      <c r="AU674" s="218" t="s">
        <v>94</v>
      </c>
      <c r="AV674" s="11" t="s">
        <v>94</v>
      </c>
      <c r="AW674" s="11" t="s">
        <v>35</v>
      </c>
      <c r="AX674" s="11" t="s">
        <v>71</v>
      </c>
      <c r="AY674" s="218" t="s">
        <v>250</v>
      </c>
    </row>
    <row r="675" spans="2:65" s="11" customFormat="1">
      <c r="B675" s="207"/>
      <c r="C675" s="208"/>
      <c r="D675" s="209" t="s">
        <v>260</v>
      </c>
      <c r="E675" s="210" t="s">
        <v>21</v>
      </c>
      <c r="F675" s="211" t="s">
        <v>2615</v>
      </c>
      <c r="G675" s="208"/>
      <c r="H675" s="212">
        <v>17.600000000000001</v>
      </c>
      <c r="I675" s="213"/>
      <c r="J675" s="208"/>
      <c r="K675" s="208"/>
      <c r="L675" s="214"/>
      <c r="M675" s="215"/>
      <c r="N675" s="216"/>
      <c r="O675" s="216"/>
      <c r="P675" s="216"/>
      <c r="Q675" s="216"/>
      <c r="R675" s="216"/>
      <c r="S675" s="216"/>
      <c r="T675" s="217"/>
      <c r="AT675" s="218" t="s">
        <v>260</v>
      </c>
      <c r="AU675" s="218" t="s">
        <v>94</v>
      </c>
      <c r="AV675" s="11" t="s">
        <v>94</v>
      </c>
      <c r="AW675" s="11" t="s">
        <v>35</v>
      </c>
      <c r="AX675" s="11" t="s">
        <v>71</v>
      </c>
      <c r="AY675" s="218" t="s">
        <v>250</v>
      </c>
    </row>
    <row r="676" spans="2:65" s="11" customFormat="1">
      <c r="B676" s="207"/>
      <c r="C676" s="208"/>
      <c r="D676" s="209" t="s">
        <v>260</v>
      </c>
      <c r="E676" s="210" t="s">
        <v>21</v>
      </c>
      <c r="F676" s="211" t="s">
        <v>2616</v>
      </c>
      <c r="G676" s="208"/>
      <c r="H676" s="212">
        <v>-10.704000000000001</v>
      </c>
      <c r="I676" s="213"/>
      <c r="J676" s="208"/>
      <c r="K676" s="208"/>
      <c r="L676" s="214"/>
      <c r="M676" s="215"/>
      <c r="N676" s="216"/>
      <c r="O676" s="216"/>
      <c r="P676" s="216"/>
      <c r="Q676" s="216"/>
      <c r="R676" s="216"/>
      <c r="S676" s="216"/>
      <c r="T676" s="217"/>
      <c r="AT676" s="218" t="s">
        <v>260</v>
      </c>
      <c r="AU676" s="218" t="s">
        <v>94</v>
      </c>
      <c r="AV676" s="11" t="s">
        <v>94</v>
      </c>
      <c r="AW676" s="11" t="s">
        <v>35</v>
      </c>
      <c r="AX676" s="11" t="s">
        <v>71</v>
      </c>
      <c r="AY676" s="218" t="s">
        <v>250</v>
      </c>
    </row>
    <row r="677" spans="2:65" s="11" customFormat="1">
      <c r="B677" s="207"/>
      <c r="C677" s="208"/>
      <c r="D677" s="209" t="s">
        <v>260</v>
      </c>
      <c r="E677" s="210" t="s">
        <v>21</v>
      </c>
      <c r="F677" s="211" t="s">
        <v>2939</v>
      </c>
      <c r="G677" s="208"/>
      <c r="H677" s="212">
        <v>20.48</v>
      </c>
      <c r="I677" s="213"/>
      <c r="J677" s="208"/>
      <c r="K677" s="208"/>
      <c r="L677" s="214"/>
      <c r="M677" s="215"/>
      <c r="N677" s="216"/>
      <c r="O677" s="216"/>
      <c r="P677" s="216"/>
      <c r="Q677" s="216"/>
      <c r="R677" s="216"/>
      <c r="S677" s="216"/>
      <c r="T677" s="217"/>
      <c r="AT677" s="218" t="s">
        <v>260</v>
      </c>
      <c r="AU677" s="218" t="s">
        <v>94</v>
      </c>
      <c r="AV677" s="11" t="s">
        <v>94</v>
      </c>
      <c r="AW677" s="11" t="s">
        <v>35</v>
      </c>
      <c r="AX677" s="11" t="s">
        <v>71</v>
      </c>
      <c r="AY677" s="218" t="s">
        <v>250</v>
      </c>
    </row>
    <row r="678" spans="2:65" s="11" customFormat="1">
      <c r="B678" s="207"/>
      <c r="C678" s="208"/>
      <c r="D678" s="209" t="s">
        <v>260</v>
      </c>
      <c r="E678" s="210" t="s">
        <v>21</v>
      </c>
      <c r="F678" s="211" t="s">
        <v>2940</v>
      </c>
      <c r="G678" s="208"/>
      <c r="H678" s="212">
        <v>3.2</v>
      </c>
      <c r="I678" s="213"/>
      <c r="J678" s="208"/>
      <c r="K678" s="208"/>
      <c r="L678" s="214"/>
      <c r="M678" s="215"/>
      <c r="N678" s="216"/>
      <c r="O678" s="216"/>
      <c r="P678" s="216"/>
      <c r="Q678" s="216"/>
      <c r="R678" s="216"/>
      <c r="S678" s="216"/>
      <c r="T678" s="217"/>
      <c r="AT678" s="218" t="s">
        <v>260</v>
      </c>
      <c r="AU678" s="218" t="s">
        <v>94</v>
      </c>
      <c r="AV678" s="11" t="s">
        <v>94</v>
      </c>
      <c r="AW678" s="11" t="s">
        <v>35</v>
      </c>
      <c r="AX678" s="11" t="s">
        <v>71</v>
      </c>
      <c r="AY678" s="218" t="s">
        <v>250</v>
      </c>
    </row>
    <row r="679" spans="2:65" s="12" customFormat="1">
      <c r="B679" s="219"/>
      <c r="C679" s="220"/>
      <c r="D679" s="221" t="s">
        <v>260</v>
      </c>
      <c r="E679" s="222" t="s">
        <v>114</v>
      </c>
      <c r="F679" s="223" t="s">
        <v>263</v>
      </c>
      <c r="G679" s="220"/>
      <c r="H679" s="224">
        <v>156.13</v>
      </c>
      <c r="I679" s="225"/>
      <c r="J679" s="220"/>
      <c r="K679" s="220"/>
      <c r="L679" s="226"/>
      <c r="M679" s="227"/>
      <c r="N679" s="228"/>
      <c r="O679" s="228"/>
      <c r="P679" s="228"/>
      <c r="Q679" s="228"/>
      <c r="R679" s="228"/>
      <c r="S679" s="228"/>
      <c r="T679" s="229"/>
      <c r="AT679" s="230" t="s">
        <v>260</v>
      </c>
      <c r="AU679" s="230" t="s">
        <v>94</v>
      </c>
      <c r="AV679" s="12" t="s">
        <v>251</v>
      </c>
      <c r="AW679" s="12" t="s">
        <v>35</v>
      </c>
      <c r="AX679" s="12" t="s">
        <v>79</v>
      </c>
      <c r="AY679" s="230" t="s">
        <v>250</v>
      </c>
    </row>
    <row r="680" spans="2:65" s="1" customFormat="1" ht="22.5" customHeight="1">
      <c r="B680" s="41"/>
      <c r="C680" s="195" t="s">
        <v>1661</v>
      </c>
      <c r="D680" s="195" t="s">
        <v>253</v>
      </c>
      <c r="E680" s="196" t="s">
        <v>2941</v>
      </c>
      <c r="F680" s="197" t="s">
        <v>2942</v>
      </c>
      <c r="G680" s="198" t="s">
        <v>271</v>
      </c>
      <c r="H680" s="199">
        <v>3</v>
      </c>
      <c r="I680" s="200"/>
      <c r="J680" s="201">
        <f>ROUND(I680*H680,2)</f>
        <v>0</v>
      </c>
      <c r="K680" s="197" t="s">
        <v>257</v>
      </c>
      <c r="L680" s="61"/>
      <c r="M680" s="202" t="s">
        <v>21</v>
      </c>
      <c r="N680" s="203" t="s">
        <v>43</v>
      </c>
      <c r="O680" s="42"/>
      <c r="P680" s="204">
        <f>O680*H680</f>
        <v>0</v>
      </c>
      <c r="Q680" s="204">
        <v>0</v>
      </c>
      <c r="R680" s="204">
        <f>Q680*H680</f>
        <v>0</v>
      </c>
      <c r="S680" s="204">
        <v>0</v>
      </c>
      <c r="T680" s="205">
        <f>S680*H680</f>
        <v>0</v>
      </c>
      <c r="AR680" s="24" t="s">
        <v>330</v>
      </c>
      <c r="AT680" s="24" t="s">
        <v>253</v>
      </c>
      <c r="AU680" s="24" t="s">
        <v>94</v>
      </c>
      <c r="AY680" s="24" t="s">
        <v>250</v>
      </c>
      <c r="BE680" s="206">
        <f>IF(N680="základní",J680,0)</f>
        <v>0</v>
      </c>
      <c r="BF680" s="206">
        <f>IF(N680="snížená",J680,0)</f>
        <v>0</v>
      </c>
      <c r="BG680" s="206">
        <f>IF(N680="zákl. přenesená",J680,0)</f>
        <v>0</v>
      </c>
      <c r="BH680" s="206">
        <f>IF(N680="sníž. přenesená",J680,0)</f>
        <v>0</v>
      </c>
      <c r="BI680" s="206">
        <f>IF(N680="nulová",J680,0)</f>
        <v>0</v>
      </c>
      <c r="BJ680" s="24" t="s">
        <v>94</v>
      </c>
      <c r="BK680" s="206">
        <f>ROUND(I680*H680,2)</f>
        <v>0</v>
      </c>
      <c r="BL680" s="24" t="s">
        <v>330</v>
      </c>
      <c r="BM680" s="24" t="s">
        <v>2943</v>
      </c>
    </row>
    <row r="681" spans="2:65" s="11" customFormat="1">
      <c r="B681" s="207"/>
      <c r="C681" s="208"/>
      <c r="D681" s="221" t="s">
        <v>260</v>
      </c>
      <c r="E681" s="231" t="s">
        <v>21</v>
      </c>
      <c r="F681" s="232" t="s">
        <v>2944</v>
      </c>
      <c r="G681" s="208"/>
      <c r="H681" s="233">
        <v>3</v>
      </c>
      <c r="I681" s="213"/>
      <c r="J681" s="208"/>
      <c r="K681" s="208"/>
      <c r="L681" s="214"/>
      <c r="M681" s="215"/>
      <c r="N681" s="216"/>
      <c r="O681" s="216"/>
      <c r="P681" s="216"/>
      <c r="Q681" s="216"/>
      <c r="R681" s="216"/>
      <c r="S681" s="216"/>
      <c r="T681" s="217"/>
      <c r="AT681" s="218" t="s">
        <v>260</v>
      </c>
      <c r="AU681" s="218" t="s">
        <v>94</v>
      </c>
      <c r="AV681" s="11" t="s">
        <v>94</v>
      </c>
      <c r="AW681" s="11" t="s">
        <v>35</v>
      </c>
      <c r="AX681" s="11" t="s">
        <v>79</v>
      </c>
      <c r="AY681" s="218" t="s">
        <v>250</v>
      </c>
    </row>
    <row r="682" spans="2:65" s="1" customFormat="1" ht="22.5" customHeight="1">
      <c r="B682" s="41"/>
      <c r="C682" s="234" t="s">
        <v>1666</v>
      </c>
      <c r="D682" s="234" t="s">
        <v>304</v>
      </c>
      <c r="E682" s="235" t="s">
        <v>2945</v>
      </c>
      <c r="F682" s="236" t="s">
        <v>2946</v>
      </c>
      <c r="G682" s="237" t="s">
        <v>271</v>
      </c>
      <c r="H682" s="238">
        <v>3.12</v>
      </c>
      <c r="I682" s="239"/>
      <c r="J682" s="240">
        <f>ROUND(I682*H682,2)</f>
        <v>0</v>
      </c>
      <c r="K682" s="236" t="s">
        <v>257</v>
      </c>
      <c r="L682" s="241"/>
      <c r="M682" s="242" t="s">
        <v>21</v>
      </c>
      <c r="N682" s="243" t="s">
        <v>43</v>
      </c>
      <c r="O682" s="42"/>
      <c r="P682" s="204">
        <f>O682*H682</f>
        <v>0</v>
      </c>
      <c r="Q682" s="204">
        <v>1.5599999999999999E-2</v>
      </c>
      <c r="R682" s="204">
        <f>Q682*H682</f>
        <v>4.8672E-2</v>
      </c>
      <c r="S682" s="204">
        <v>0</v>
      </c>
      <c r="T682" s="205">
        <f>S682*H682</f>
        <v>0</v>
      </c>
      <c r="AR682" s="24" t="s">
        <v>408</v>
      </c>
      <c r="AT682" s="24" t="s">
        <v>304</v>
      </c>
      <c r="AU682" s="24" t="s">
        <v>94</v>
      </c>
      <c r="AY682" s="24" t="s">
        <v>250</v>
      </c>
      <c r="BE682" s="206">
        <f>IF(N682="základní",J682,0)</f>
        <v>0</v>
      </c>
      <c r="BF682" s="206">
        <f>IF(N682="snížená",J682,0)</f>
        <v>0</v>
      </c>
      <c r="BG682" s="206">
        <f>IF(N682="zákl. přenesená",J682,0)</f>
        <v>0</v>
      </c>
      <c r="BH682" s="206">
        <f>IF(N682="sníž. přenesená",J682,0)</f>
        <v>0</v>
      </c>
      <c r="BI682" s="206">
        <f>IF(N682="nulová",J682,0)</f>
        <v>0</v>
      </c>
      <c r="BJ682" s="24" t="s">
        <v>94</v>
      </c>
      <c r="BK682" s="206">
        <f>ROUND(I682*H682,2)</f>
        <v>0</v>
      </c>
      <c r="BL682" s="24" t="s">
        <v>330</v>
      </c>
      <c r="BM682" s="24" t="s">
        <v>2947</v>
      </c>
    </row>
    <row r="683" spans="2:65" s="11" customFormat="1">
      <c r="B683" s="207"/>
      <c r="C683" s="208"/>
      <c r="D683" s="221" t="s">
        <v>260</v>
      </c>
      <c r="E683" s="231" t="s">
        <v>21</v>
      </c>
      <c r="F683" s="232" t="s">
        <v>2948</v>
      </c>
      <c r="G683" s="208"/>
      <c r="H683" s="233">
        <v>3.12</v>
      </c>
      <c r="I683" s="213"/>
      <c r="J683" s="208"/>
      <c r="K683" s="208"/>
      <c r="L683" s="214"/>
      <c r="M683" s="215"/>
      <c r="N683" s="216"/>
      <c r="O683" s="216"/>
      <c r="P683" s="216"/>
      <c r="Q683" s="216"/>
      <c r="R683" s="216"/>
      <c r="S683" s="216"/>
      <c r="T683" s="217"/>
      <c r="AT683" s="218" t="s">
        <v>260</v>
      </c>
      <c r="AU683" s="218" t="s">
        <v>94</v>
      </c>
      <c r="AV683" s="11" t="s">
        <v>94</v>
      </c>
      <c r="AW683" s="11" t="s">
        <v>35</v>
      </c>
      <c r="AX683" s="11" t="s">
        <v>79</v>
      </c>
      <c r="AY683" s="218" t="s">
        <v>250</v>
      </c>
    </row>
    <row r="684" spans="2:65" s="1" customFormat="1" ht="22.5" customHeight="1">
      <c r="B684" s="41"/>
      <c r="C684" s="195" t="s">
        <v>1670</v>
      </c>
      <c r="D684" s="195" t="s">
        <v>253</v>
      </c>
      <c r="E684" s="196" t="s">
        <v>2949</v>
      </c>
      <c r="F684" s="197" t="s">
        <v>2950</v>
      </c>
      <c r="G684" s="198" t="s">
        <v>356</v>
      </c>
      <c r="H684" s="199">
        <v>6</v>
      </c>
      <c r="I684" s="200"/>
      <c r="J684" s="201">
        <f>ROUND(I684*H684,2)</f>
        <v>0</v>
      </c>
      <c r="K684" s="197" t="s">
        <v>257</v>
      </c>
      <c r="L684" s="61"/>
      <c r="M684" s="202" t="s">
        <v>21</v>
      </c>
      <c r="N684" s="203" t="s">
        <v>43</v>
      </c>
      <c r="O684" s="42"/>
      <c r="P684" s="204">
        <f>O684*H684</f>
        <v>0</v>
      </c>
      <c r="Q684" s="204">
        <v>2.0000000000000002E-5</v>
      </c>
      <c r="R684" s="204">
        <f>Q684*H684</f>
        <v>1.2000000000000002E-4</v>
      </c>
      <c r="S684" s="204">
        <v>0</v>
      </c>
      <c r="T684" s="205">
        <f>S684*H684</f>
        <v>0</v>
      </c>
      <c r="AR684" s="24" t="s">
        <v>330</v>
      </c>
      <c r="AT684" s="24" t="s">
        <v>253</v>
      </c>
      <c r="AU684" s="24" t="s">
        <v>94</v>
      </c>
      <c r="AY684" s="24" t="s">
        <v>250</v>
      </c>
      <c r="BE684" s="206">
        <f>IF(N684="základní",J684,0)</f>
        <v>0</v>
      </c>
      <c r="BF684" s="206">
        <f>IF(N684="snížená",J684,0)</f>
        <v>0</v>
      </c>
      <c r="BG684" s="206">
        <f>IF(N684="zákl. přenesená",J684,0)</f>
        <v>0</v>
      </c>
      <c r="BH684" s="206">
        <f>IF(N684="sníž. přenesená",J684,0)</f>
        <v>0</v>
      </c>
      <c r="BI684" s="206">
        <f>IF(N684="nulová",J684,0)</f>
        <v>0</v>
      </c>
      <c r="BJ684" s="24" t="s">
        <v>94</v>
      </c>
      <c r="BK684" s="206">
        <f>ROUND(I684*H684,2)</f>
        <v>0</v>
      </c>
      <c r="BL684" s="24" t="s">
        <v>330</v>
      </c>
      <c r="BM684" s="24" t="s">
        <v>2951</v>
      </c>
    </row>
    <row r="685" spans="2:65" s="11" customFormat="1">
      <c r="B685" s="207"/>
      <c r="C685" s="208"/>
      <c r="D685" s="221" t="s">
        <v>260</v>
      </c>
      <c r="E685" s="231" t="s">
        <v>21</v>
      </c>
      <c r="F685" s="232" t="s">
        <v>2952</v>
      </c>
      <c r="G685" s="208"/>
      <c r="H685" s="233">
        <v>6</v>
      </c>
      <c r="I685" s="213"/>
      <c r="J685" s="208"/>
      <c r="K685" s="208"/>
      <c r="L685" s="214"/>
      <c r="M685" s="215"/>
      <c r="N685" s="216"/>
      <c r="O685" s="216"/>
      <c r="P685" s="216"/>
      <c r="Q685" s="216"/>
      <c r="R685" s="216"/>
      <c r="S685" s="216"/>
      <c r="T685" s="217"/>
      <c r="AT685" s="218" t="s">
        <v>260</v>
      </c>
      <c r="AU685" s="218" t="s">
        <v>94</v>
      </c>
      <c r="AV685" s="11" t="s">
        <v>94</v>
      </c>
      <c r="AW685" s="11" t="s">
        <v>35</v>
      </c>
      <c r="AX685" s="11" t="s">
        <v>79</v>
      </c>
      <c r="AY685" s="218" t="s">
        <v>250</v>
      </c>
    </row>
    <row r="686" spans="2:65" s="1" customFormat="1" ht="22.5" customHeight="1">
      <c r="B686" s="41"/>
      <c r="C686" s="234" t="s">
        <v>1676</v>
      </c>
      <c r="D686" s="234" t="s">
        <v>304</v>
      </c>
      <c r="E686" s="235" t="s">
        <v>2953</v>
      </c>
      <c r="F686" s="236" t="s">
        <v>2954</v>
      </c>
      <c r="G686" s="237" t="s">
        <v>256</v>
      </c>
      <c r="H686" s="238">
        <v>6.6000000000000003E-2</v>
      </c>
      <c r="I686" s="239"/>
      <c r="J686" s="240">
        <f>ROUND(I686*H686,2)</f>
        <v>0</v>
      </c>
      <c r="K686" s="236" t="s">
        <v>257</v>
      </c>
      <c r="L686" s="241"/>
      <c r="M686" s="242" t="s">
        <v>21</v>
      </c>
      <c r="N686" s="243" t="s">
        <v>43</v>
      </c>
      <c r="O686" s="42"/>
      <c r="P686" s="204">
        <f>O686*H686</f>
        <v>0</v>
      </c>
      <c r="Q686" s="204">
        <v>0.55000000000000004</v>
      </c>
      <c r="R686" s="204">
        <f>Q686*H686</f>
        <v>3.6300000000000006E-2</v>
      </c>
      <c r="S686" s="204">
        <v>0</v>
      </c>
      <c r="T686" s="205">
        <f>S686*H686</f>
        <v>0</v>
      </c>
      <c r="AR686" s="24" t="s">
        <v>408</v>
      </c>
      <c r="AT686" s="24" t="s">
        <v>304</v>
      </c>
      <c r="AU686" s="24" t="s">
        <v>94</v>
      </c>
      <c r="AY686" s="24" t="s">
        <v>250</v>
      </c>
      <c r="BE686" s="206">
        <f>IF(N686="základní",J686,0)</f>
        <v>0</v>
      </c>
      <c r="BF686" s="206">
        <f>IF(N686="snížená",J686,0)</f>
        <v>0</v>
      </c>
      <c r="BG686" s="206">
        <f>IF(N686="zákl. přenesená",J686,0)</f>
        <v>0</v>
      </c>
      <c r="BH686" s="206">
        <f>IF(N686="sníž. přenesená",J686,0)</f>
        <v>0</v>
      </c>
      <c r="BI686" s="206">
        <f>IF(N686="nulová",J686,0)</f>
        <v>0</v>
      </c>
      <c r="BJ686" s="24" t="s">
        <v>94</v>
      </c>
      <c r="BK686" s="206">
        <f>ROUND(I686*H686,2)</f>
        <v>0</v>
      </c>
      <c r="BL686" s="24" t="s">
        <v>330</v>
      </c>
      <c r="BM686" s="24" t="s">
        <v>2955</v>
      </c>
    </row>
    <row r="687" spans="2:65" s="11" customFormat="1">
      <c r="B687" s="207"/>
      <c r="C687" s="208"/>
      <c r="D687" s="221" t="s">
        <v>260</v>
      </c>
      <c r="E687" s="231" t="s">
        <v>21</v>
      </c>
      <c r="F687" s="232" t="s">
        <v>2956</v>
      </c>
      <c r="G687" s="208"/>
      <c r="H687" s="233">
        <v>6.6000000000000003E-2</v>
      </c>
      <c r="I687" s="213"/>
      <c r="J687" s="208"/>
      <c r="K687" s="208"/>
      <c r="L687" s="214"/>
      <c r="M687" s="215"/>
      <c r="N687" s="216"/>
      <c r="O687" s="216"/>
      <c r="P687" s="216"/>
      <c r="Q687" s="216"/>
      <c r="R687" s="216"/>
      <c r="S687" s="216"/>
      <c r="T687" s="217"/>
      <c r="AT687" s="218" t="s">
        <v>260</v>
      </c>
      <c r="AU687" s="218" t="s">
        <v>94</v>
      </c>
      <c r="AV687" s="11" t="s">
        <v>94</v>
      </c>
      <c r="AW687" s="11" t="s">
        <v>35</v>
      </c>
      <c r="AX687" s="11" t="s">
        <v>79</v>
      </c>
      <c r="AY687" s="218" t="s">
        <v>250</v>
      </c>
    </row>
    <row r="688" spans="2:65" s="1" customFormat="1" ht="22.5" customHeight="1">
      <c r="B688" s="41"/>
      <c r="C688" s="195" t="s">
        <v>1681</v>
      </c>
      <c r="D688" s="195" t="s">
        <v>253</v>
      </c>
      <c r="E688" s="196" t="s">
        <v>1616</v>
      </c>
      <c r="F688" s="197" t="s">
        <v>1617</v>
      </c>
      <c r="G688" s="198" t="s">
        <v>271</v>
      </c>
      <c r="H688" s="199">
        <v>162.13</v>
      </c>
      <c r="I688" s="200"/>
      <c r="J688" s="201">
        <f>ROUND(I688*H688,2)</f>
        <v>0</v>
      </c>
      <c r="K688" s="197" t="s">
        <v>257</v>
      </c>
      <c r="L688" s="61"/>
      <c r="M688" s="202" t="s">
        <v>21</v>
      </c>
      <c r="N688" s="203" t="s">
        <v>43</v>
      </c>
      <c r="O688" s="42"/>
      <c r="P688" s="204">
        <f>O688*H688</f>
        <v>0</v>
      </c>
      <c r="Q688" s="204">
        <v>2.0000000000000001E-4</v>
      </c>
      <c r="R688" s="204">
        <f>Q688*H688</f>
        <v>3.2426000000000003E-2</v>
      </c>
      <c r="S688" s="204">
        <v>0</v>
      </c>
      <c r="T688" s="205">
        <f>S688*H688</f>
        <v>0</v>
      </c>
      <c r="AR688" s="24" t="s">
        <v>330</v>
      </c>
      <c r="AT688" s="24" t="s">
        <v>253</v>
      </c>
      <c r="AU688" s="24" t="s">
        <v>94</v>
      </c>
      <c r="AY688" s="24" t="s">
        <v>250</v>
      </c>
      <c r="BE688" s="206">
        <f>IF(N688="základní",J688,0)</f>
        <v>0</v>
      </c>
      <c r="BF688" s="206">
        <f>IF(N688="snížená",J688,0)</f>
        <v>0</v>
      </c>
      <c r="BG688" s="206">
        <f>IF(N688="zákl. přenesená",J688,0)</f>
        <v>0</v>
      </c>
      <c r="BH688" s="206">
        <f>IF(N688="sníž. přenesená",J688,0)</f>
        <v>0</v>
      </c>
      <c r="BI688" s="206">
        <f>IF(N688="nulová",J688,0)</f>
        <v>0</v>
      </c>
      <c r="BJ688" s="24" t="s">
        <v>94</v>
      </c>
      <c r="BK688" s="206">
        <f>ROUND(I688*H688,2)</f>
        <v>0</v>
      </c>
      <c r="BL688" s="24" t="s">
        <v>330</v>
      </c>
      <c r="BM688" s="24" t="s">
        <v>2957</v>
      </c>
    </row>
    <row r="689" spans="2:65" s="11" customFormat="1">
      <c r="B689" s="207"/>
      <c r="C689" s="208"/>
      <c r="D689" s="221" t="s">
        <v>260</v>
      </c>
      <c r="E689" s="231" t="s">
        <v>21</v>
      </c>
      <c r="F689" s="232" t="s">
        <v>2958</v>
      </c>
      <c r="G689" s="208"/>
      <c r="H689" s="233">
        <v>162.13</v>
      </c>
      <c r="I689" s="213"/>
      <c r="J689" s="208"/>
      <c r="K689" s="208"/>
      <c r="L689" s="214"/>
      <c r="M689" s="215"/>
      <c r="N689" s="216"/>
      <c r="O689" s="216"/>
      <c r="P689" s="216"/>
      <c r="Q689" s="216"/>
      <c r="R689" s="216"/>
      <c r="S689" s="216"/>
      <c r="T689" s="217"/>
      <c r="AT689" s="218" t="s">
        <v>260</v>
      </c>
      <c r="AU689" s="218" t="s">
        <v>94</v>
      </c>
      <c r="AV689" s="11" t="s">
        <v>94</v>
      </c>
      <c r="AW689" s="11" t="s">
        <v>35</v>
      </c>
      <c r="AX689" s="11" t="s">
        <v>79</v>
      </c>
      <c r="AY689" s="218" t="s">
        <v>250</v>
      </c>
    </row>
    <row r="690" spans="2:65" s="1" customFormat="1" ht="31.5" customHeight="1">
      <c r="B690" s="41"/>
      <c r="C690" s="195" t="s">
        <v>1686</v>
      </c>
      <c r="D690" s="195" t="s">
        <v>253</v>
      </c>
      <c r="E690" s="196" t="s">
        <v>1620</v>
      </c>
      <c r="F690" s="197" t="s">
        <v>1621</v>
      </c>
      <c r="G690" s="198" t="s">
        <v>271</v>
      </c>
      <c r="H690" s="199">
        <v>88.433999999999997</v>
      </c>
      <c r="I690" s="200"/>
      <c r="J690" s="201">
        <f>ROUND(I690*H690,2)</f>
        <v>0</v>
      </c>
      <c r="K690" s="197" t="s">
        <v>257</v>
      </c>
      <c r="L690" s="61"/>
      <c r="M690" s="202" t="s">
        <v>21</v>
      </c>
      <c r="N690" s="203" t="s">
        <v>43</v>
      </c>
      <c r="O690" s="42"/>
      <c r="P690" s="204">
        <f>O690*H690</f>
        <v>0</v>
      </c>
      <c r="Q690" s="204">
        <v>3.6819999999999999E-2</v>
      </c>
      <c r="R690" s="204">
        <f>Q690*H690</f>
        <v>3.2561398799999997</v>
      </c>
      <c r="S690" s="204">
        <v>0</v>
      </c>
      <c r="T690" s="205">
        <f>S690*H690</f>
        <v>0</v>
      </c>
      <c r="AR690" s="24" t="s">
        <v>330</v>
      </c>
      <c r="AT690" s="24" t="s">
        <v>253</v>
      </c>
      <c r="AU690" s="24" t="s">
        <v>94</v>
      </c>
      <c r="AY690" s="24" t="s">
        <v>250</v>
      </c>
      <c r="BE690" s="206">
        <f>IF(N690="základní",J690,0)</f>
        <v>0</v>
      </c>
      <c r="BF690" s="206">
        <f>IF(N690="snížená",J690,0)</f>
        <v>0</v>
      </c>
      <c r="BG690" s="206">
        <f>IF(N690="zákl. přenesená",J690,0)</f>
        <v>0</v>
      </c>
      <c r="BH690" s="206">
        <f>IF(N690="sníž. přenesená",J690,0)</f>
        <v>0</v>
      </c>
      <c r="BI690" s="206">
        <f>IF(N690="nulová",J690,0)</f>
        <v>0</v>
      </c>
      <c r="BJ690" s="24" t="s">
        <v>94</v>
      </c>
      <c r="BK690" s="206">
        <f>ROUND(I690*H690,2)</f>
        <v>0</v>
      </c>
      <c r="BL690" s="24" t="s">
        <v>330</v>
      </c>
      <c r="BM690" s="24" t="s">
        <v>2959</v>
      </c>
    </row>
    <row r="691" spans="2:65" s="11" customFormat="1">
      <c r="B691" s="207"/>
      <c r="C691" s="208"/>
      <c r="D691" s="221" t="s">
        <v>260</v>
      </c>
      <c r="E691" s="231" t="s">
        <v>21</v>
      </c>
      <c r="F691" s="232" t="s">
        <v>147</v>
      </c>
      <c r="G691" s="208"/>
      <c r="H691" s="233">
        <v>88.433999999999997</v>
      </c>
      <c r="I691" s="213"/>
      <c r="J691" s="208"/>
      <c r="K691" s="208"/>
      <c r="L691" s="214"/>
      <c r="M691" s="215"/>
      <c r="N691" s="216"/>
      <c r="O691" s="216"/>
      <c r="P691" s="216"/>
      <c r="Q691" s="216"/>
      <c r="R691" s="216"/>
      <c r="S691" s="216"/>
      <c r="T691" s="217"/>
      <c r="AT691" s="218" t="s">
        <v>260</v>
      </c>
      <c r="AU691" s="218" t="s">
        <v>94</v>
      </c>
      <c r="AV691" s="11" t="s">
        <v>94</v>
      </c>
      <c r="AW691" s="11" t="s">
        <v>35</v>
      </c>
      <c r="AX691" s="11" t="s">
        <v>79</v>
      </c>
      <c r="AY691" s="218" t="s">
        <v>250</v>
      </c>
    </row>
    <row r="692" spans="2:65" s="1" customFormat="1" ht="22.5" customHeight="1">
      <c r="B692" s="41"/>
      <c r="C692" s="195" t="s">
        <v>1689</v>
      </c>
      <c r="D692" s="195" t="s">
        <v>253</v>
      </c>
      <c r="E692" s="196" t="s">
        <v>1629</v>
      </c>
      <c r="F692" s="197" t="s">
        <v>1630</v>
      </c>
      <c r="G692" s="198" t="s">
        <v>271</v>
      </c>
      <c r="H692" s="199">
        <v>176.86799999999999</v>
      </c>
      <c r="I692" s="200"/>
      <c r="J692" s="201">
        <f>ROUND(I692*H692,2)</f>
        <v>0</v>
      </c>
      <c r="K692" s="197" t="s">
        <v>257</v>
      </c>
      <c r="L692" s="61"/>
      <c r="M692" s="202" t="s">
        <v>21</v>
      </c>
      <c r="N692" s="203" t="s">
        <v>43</v>
      </c>
      <c r="O692" s="42"/>
      <c r="P692" s="204">
        <f>O692*H692</f>
        <v>0</v>
      </c>
      <c r="Q692" s="204">
        <v>1.9000000000000001E-4</v>
      </c>
      <c r="R692" s="204">
        <f>Q692*H692</f>
        <v>3.3604920000000003E-2</v>
      </c>
      <c r="S692" s="204">
        <v>0</v>
      </c>
      <c r="T692" s="205">
        <f>S692*H692</f>
        <v>0</v>
      </c>
      <c r="AR692" s="24" t="s">
        <v>330</v>
      </c>
      <c r="AT692" s="24" t="s">
        <v>253</v>
      </c>
      <c r="AU692" s="24" t="s">
        <v>94</v>
      </c>
      <c r="AY692" s="24" t="s">
        <v>250</v>
      </c>
      <c r="BE692" s="206">
        <f>IF(N692="základní",J692,0)</f>
        <v>0</v>
      </c>
      <c r="BF692" s="206">
        <f>IF(N692="snížená",J692,0)</f>
        <v>0</v>
      </c>
      <c r="BG692" s="206">
        <f>IF(N692="zákl. přenesená",J692,0)</f>
        <v>0</v>
      </c>
      <c r="BH692" s="206">
        <f>IF(N692="sníž. přenesená",J692,0)</f>
        <v>0</v>
      </c>
      <c r="BI692" s="206">
        <f>IF(N692="nulová",J692,0)</f>
        <v>0</v>
      </c>
      <c r="BJ692" s="24" t="s">
        <v>94</v>
      </c>
      <c r="BK692" s="206">
        <f>ROUND(I692*H692,2)</f>
        <v>0</v>
      </c>
      <c r="BL692" s="24" t="s">
        <v>330</v>
      </c>
      <c r="BM692" s="24" t="s">
        <v>2960</v>
      </c>
    </row>
    <row r="693" spans="2:65" s="11" customFormat="1">
      <c r="B693" s="207"/>
      <c r="C693" s="208"/>
      <c r="D693" s="221" t="s">
        <v>260</v>
      </c>
      <c r="E693" s="231" t="s">
        <v>21</v>
      </c>
      <c r="F693" s="232" t="s">
        <v>1632</v>
      </c>
      <c r="G693" s="208"/>
      <c r="H693" s="233">
        <v>176.86799999999999</v>
      </c>
      <c r="I693" s="213"/>
      <c r="J693" s="208"/>
      <c r="K693" s="208"/>
      <c r="L693" s="214"/>
      <c r="M693" s="215"/>
      <c r="N693" s="216"/>
      <c r="O693" s="216"/>
      <c r="P693" s="216"/>
      <c r="Q693" s="216"/>
      <c r="R693" s="216"/>
      <c r="S693" s="216"/>
      <c r="T693" s="217"/>
      <c r="AT693" s="218" t="s">
        <v>260</v>
      </c>
      <c r="AU693" s="218" t="s">
        <v>94</v>
      </c>
      <c r="AV693" s="11" t="s">
        <v>94</v>
      </c>
      <c r="AW693" s="11" t="s">
        <v>35</v>
      </c>
      <c r="AX693" s="11" t="s">
        <v>79</v>
      </c>
      <c r="AY693" s="218" t="s">
        <v>250</v>
      </c>
    </row>
    <row r="694" spans="2:65" s="1" customFormat="1" ht="22.5" customHeight="1">
      <c r="B694" s="41"/>
      <c r="C694" s="195" t="s">
        <v>1695</v>
      </c>
      <c r="D694" s="195" t="s">
        <v>253</v>
      </c>
      <c r="E694" s="196" t="s">
        <v>1634</v>
      </c>
      <c r="F694" s="197" t="s">
        <v>2961</v>
      </c>
      <c r="G694" s="198" t="s">
        <v>271</v>
      </c>
      <c r="H694" s="199">
        <v>12.358000000000001</v>
      </c>
      <c r="I694" s="200"/>
      <c r="J694" s="201">
        <f>ROUND(I694*H694,2)</f>
        <v>0</v>
      </c>
      <c r="K694" s="197" t="s">
        <v>257</v>
      </c>
      <c r="L694" s="61"/>
      <c r="M694" s="202" t="s">
        <v>21</v>
      </c>
      <c r="N694" s="203" t="s">
        <v>43</v>
      </c>
      <c r="O694" s="42"/>
      <c r="P694" s="204">
        <f>O694*H694</f>
        <v>0</v>
      </c>
      <c r="Q694" s="204">
        <v>0</v>
      </c>
      <c r="R694" s="204">
        <f>Q694*H694</f>
        <v>0</v>
      </c>
      <c r="S694" s="204">
        <v>1.4E-2</v>
      </c>
      <c r="T694" s="205">
        <f>S694*H694</f>
        <v>0.173012</v>
      </c>
      <c r="AR694" s="24" t="s">
        <v>330</v>
      </c>
      <c r="AT694" s="24" t="s">
        <v>253</v>
      </c>
      <c r="AU694" s="24" t="s">
        <v>94</v>
      </c>
      <c r="AY694" s="24" t="s">
        <v>250</v>
      </c>
      <c r="BE694" s="206">
        <f>IF(N694="základní",J694,0)</f>
        <v>0</v>
      </c>
      <c r="BF694" s="206">
        <f>IF(N694="snížená",J694,0)</f>
        <v>0</v>
      </c>
      <c r="BG694" s="206">
        <f>IF(N694="zákl. přenesená",J694,0)</f>
        <v>0</v>
      </c>
      <c r="BH694" s="206">
        <f>IF(N694="sníž. přenesená",J694,0)</f>
        <v>0</v>
      </c>
      <c r="BI694" s="206">
        <f>IF(N694="nulová",J694,0)</f>
        <v>0</v>
      </c>
      <c r="BJ694" s="24" t="s">
        <v>94</v>
      </c>
      <c r="BK694" s="206">
        <f>ROUND(I694*H694,2)</f>
        <v>0</v>
      </c>
      <c r="BL694" s="24" t="s">
        <v>330</v>
      </c>
      <c r="BM694" s="24" t="s">
        <v>2962</v>
      </c>
    </row>
    <row r="695" spans="2:65" s="11" customFormat="1">
      <c r="B695" s="207"/>
      <c r="C695" s="208"/>
      <c r="D695" s="209" t="s">
        <v>260</v>
      </c>
      <c r="E695" s="210" t="s">
        <v>21</v>
      </c>
      <c r="F695" s="211" t="s">
        <v>2963</v>
      </c>
      <c r="G695" s="208"/>
      <c r="H695" s="212">
        <v>12.358000000000001</v>
      </c>
      <c r="I695" s="213"/>
      <c r="J695" s="208"/>
      <c r="K695" s="208"/>
      <c r="L695" s="214"/>
      <c r="M695" s="215"/>
      <c r="N695" s="216"/>
      <c r="O695" s="216"/>
      <c r="P695" s="216"/>
      <c r="Q695" s="216"/>
      <c r="R695" s="216"/>
      <c r="S695" s="216"/>
      <c r="T695" s="217"/>
      <c r="AT695" s="218" t="s">
        <v>260</v>
      </c>
      <c r="AU695" s="218" t="s">
        <v>94</v>
      </c>
      <c r="AV695" s="11" t="s">
        <v>94</v>
      </c>
      <c r="AW695" s="11" t="s">
        <v>35</v>
      </c>
      <c r="AX695" s="11" t="s">
        <v>71</v>
      </c>
      <c r="AY695" s="218" t="s">
        <v>250</v>
      </c>
    </row>
    <row r="696" spans="2:65" s="12" customFormat="1">
      <c r="B696" s="219"/>
      <c r="C696" s="220"/>
      <c r="D696" s="221" t="s">
        <v>260</v>
      </c>
      <c r="E696" s="222" t="s">
        <v>1638</v>
      </c>
      <c r="F696" s="223" t="s">
        <v>263</v>
      </c>
      <c r="G696" s="220"/>
      <c r="H696" s="224">
        <v>12.358000000000001</v>
      </c>
      <c r="I696" s="225"/>
      <c r="J696" s="220"/>
      <c r="K696" s="220"/>
      <c r="L696" s="226"/>
      <c r="M696" s="227"/>
      <c r="N696" s="228"/>
      <c r="O696" s="228"/>
      <c r="P696" s="228"/>
      <c r="Q696" s="228"/>
      <c r="R696" s="228"/>
      <c r="S696" s="228"/>
      <c r="T696" s="229"/>
      <c r="AT696" s="230" t="s">
        <v>260</v>
      </c>
      <c r="AU696" s="230" t="s">
        <v>94</v>
      </c>
      <c r="AV696" s="12" t="s">
        <v>251</v>
      </c>
      <c r="AW696" s="12" t="s">
        <v>35</v>
      </c>
      <c r="AX696" s="12" t="s">
        <v>79</v>
      </c>
      <c r="AY696" s="230" t="s">
        <v>250</v>
      </c>
    </row>
    <row r="697" spans="2:65" s="1" customFormat="1" ht="22.5" customHeight="1">
      <c r="B697" s="41"/>
      <c r="C697" s="195" t="s">
        <v>1700</v>
      </c>
      <c r="D697" s="195" t="s">
        <v>253</v>
      </c>
      <c r="E697" s="196" t="s">
        <v>1640</v>
      </c>
      <c r="F697" s="197" t="s">
        <v>1641</v>
      </c>
      <c r="G697" s="198" t="s">
        <v>647</v>
      </c>
      <c r="H697" s="255"/>
      <c r="I697" s="200"/>
      <c r="J697" s="201">
        <f>ROUND(I697*H697,2)</f>
        <v>0</v>
      </c>
      <c r="K697" s="197" t="s">
        <v>257</v>
      </c>
      <c r="L697" s="61"/>
      <c r="M697" s="202" t="s">
        <v>21</v>
      </c>
      <c r="N697" s="203" t="s">
        <v>43</v>
      </c>
      <c r="O697" s="42"/>
      <c r="P697" s="204">
        <f>O697*H697</f>
        <v>0</v>
      </c>
      <c r="Q697" s="204">
        <v>0</v>
      </c>
      <c r="R697" s="204">
        <f>Q697*H697</f>
        <v>0</v>
      </c>
      <c r="S697" s="204">
        <v>0</v>
      </c>
      <c r="T697" s="205">
        <f>S697*H697</f>
        <v>0</v>
      </c>
      <c r="AR697" s="24" t="s">
        <v>330</v>
      </c>
      <c r="AT697" s="24" t="s">
        <v>253</v>
      </c>
      <c r="AU697" s="24" t="s">
        <v>94</v>
      </c>
      <c r="AY697" s="24" t="s">
        <v>250</v>
      </c>
      <c r="BE697" s="206">
        <f>IF(N697="základní",J697,0)</f>
        <v>0</v>
      </c>
      <c r="BF697" s="206">
        <f>IF(N697="snížená",J697,0)</f>
        <v>0</v>
      </c>
      <c r="BG697" s="206">
        <f>IF(N697="zákl. přenesená",J697,0)</f>
        <v>0</v>
      </c>
      <c r="BH697" s="206">
        <f>IF(N697="sníž. přenesená",J697,0)</f>
        <v>0</v>
      </c>
      <c r="BI697" s="206">
        <f>IF(N697="nulová",J697,0)</f>
        <v>0</v>
      </c>
      <c r="BJ697" s="24" t="s">
        <v>94</v>
      </c>
      <c r="BK697" s="206">
        <f>ROUND(I697*H697,2)</f>
        <v>0</v>
      </c>
      <c r="BL697" s="24" t="s">
        <v>330</v>
      </c>
      <c r="BM697" s="24" t="s">
        <v>2964</v>
      </c>
    </row>
    <row r="698" spans="2:65" s="10" customFormat="1" ht="29.85" customHeight="1">
      <c r="B698" s="178"/>
      <c r="C698" s="179"/>
      <c r="D698" s="192" t="s">
        <v>70</v>
      </c>
      <c r="E698" s="193" t="s">
        <v>1643</v>
      </c>
      <c r="F698" s="193" t="s">
        <v>1644</v>
      </c>
      <c r="G698" s="179"/>
      <c r="H698" s="179"/>
      <c r="I698" s="182"/>
      <c r="J698" s="194">
        <f>BK698</f>
        <v>0</v>
      </c>
      <c r="K698" s="179"/>
      <c r="L698" s="184"/>
      <c r="M698" s="185"/>
      <c r="N698" s="186"/>
      <c r="O698" s="186"/>
      <c r="P698" s="187">
        <f>SUM(P699:P831)</f>
        <v>0</v>
      </c>
      <c r="Q698" s="186"/>
      <c r="R698" s="187">
        <f>SUM(R699:R831)</f>
        <v>10.865830310000003</v>
      </c>
      <c r="S698" s="186"/>
      <c r="T698" s="188">
        <f>SUM(T699:T831)</f>
        <v>0</v>
      </c>
      <c r="AR698" s="189" t="s">
        <v>94</v>
      </c>
      <c r="AT698" s="190" t="s">
        <v>70</v>
      </c>
      <c r="AU698" s="190" t="s">
        <v>79</v>
      </c>
      <c r="AY698" s="189" t="s">
        <v>250</v>
      </c>
      <c r="BK698" s="191">
        <f>SUM(BK699:BK831)</f>
        <v>0</v>
      </c>
    </row>
    <row r="699" spans="2:65" s="1" customFormat="1" ht="31.5" customHeight="1">
      <c r="B699" s="41"/>
      <c r="C699" s="195" t="s">
        <v>1705</v>
      </c>
      <c r="D699" s="195" t="s">
        <v>253</v>
      </c>
      <c r="E699" s="196" t="s">
        <v>1646</v>
      </c>
      <c r="F699" s="197" t="s">
        <v>1647</v>
      </c>
      <c r="G699" s="198" t="s">
        <v>271</v>
      </c>
      <c r="H699" s="199">
        <v>54.862000000000002</v>
      </c>
      <c r="I699" s="200"/>
      <c r="J699" s="201">
        <f>ROUND(I699*H699,2)</f>
        <v>0</v>
      </c>
      <c r="K699" s="197" t="s">
        <v>257</v>
      </c>
      <c r="L699" s="61"/>
      <c r="M699" s="202" t="s">
        <v>21</v>
      </c>
      <c r="N699" s="203" t="s">
        <v>43</v>
      </c>
      <c r="O699" s="42"/>
      <c r="P699" s="204">
        <f>O699*H699</f>
        <v>0</v>
      </c>
      <c r="Q699" s="204">
        <v>4.5130000000000003E-2</v>
      </c>
      <c r="R699" s="204">
        <f>Q699*H699</f>
        <v>2.4759220600000003</v>
      </c>
      <c r="S699" s="204">
        <v>0</v>
      </c>
      <c r="T699" s="205">
        <f>S699*H699</f>
        <v>0</v>
      </c>
      <c r="AR699" s="24" t="s">
        <v>330</v>
      </c>
      <c r="AT699" s="24" t="s">
        <v>253</v>
      </c>
      <c r="AU699" s="24" t="s">
        <v>94</v>
      </c>
      <c r="AY699" s="24" t="s">
        <v>250</v>
      </c>
      <c r="BE699" s="206">
        <f>IF(N699="základní",J699,0)</f>
        <v>0</v>
      </c>
      <c r="BF699" s="206">
        <f>IF(N699="snížená",J699,0)</f>
        <v>0</v>
      </c>
      <c r="BG699" s="206">
        <f>IF(N699="zákl. přenesená",J699,0)</f>
        <v>0</v>
      </c>
      <c r="BH699" s="206">
        <f>IF(N699="sníž. přenesená",J699,0)</f>
        <v>0</v>
      </c>
      <c r="BI699" s="206">
        <f>IF(N699="nulová",J699,0)</f>
        <v>0</v>
      </c>
      <c r="BJ699" s="24" t="s">
        <v>94</v>
      </c>
      <c r="BK699" s="206">
        <f>ROUND(I699*H699,2)</f>
        <v>0</v>
      </c>
      <c r="BL699" s="24" t="s">
        <v>330</v>
      </c>
      <c r="BM699" s="24" t="s">
        <v>2965</v>
      </c>
    </row>
    <row r="700" spans="2:65" s="11" customFormat="1">
      <c r="B700" s="207"/>
      <c r="C700" s="208"/>
      <c r="D700" s="209" t="s">
        <v>260</v>
      </c>
      <c r="E700" s="210" t="s">
        <v>21</v>
      </c>
      <c r="F700" s="211" t="s">
        <v>2966</v>
      </c>
      <c r="G700" s="208"/>
      <c r="H700" s="212">
        <v>13.994</v>
      </c>
      <c r="I700" s="213"/>
      <c r="J700" s="208"/>
      <c r="K700" s="208"/>
      <c r="L700" s="214"/>
      <c r="M700" s="215"/>
      <c r="N700" s="216"/>
      <c r="O700" s="216"/>
      <c r="P700" s="216"/>
      <c r="Q700" s="216"/>
      <c r="R700" s="216"/>
      <c r="S700" s="216"/>
      <c r="T700" s="217"/>
      <c r="AT700" s="218" t="s">
        <v>260</v>
      </c>
      <c r="AU700" s="218" t="s">
        <v>94</v>
      </c>
      <c r="AV700" s="11" t="s">
        <v>94</v>
      </c>
      <c r="AW700" s="11" t="s">
        <v>35</v>
      </c>
      <c r="AX700" s="11" t="s">
        <v>71</v>
      </c>
      <c r="AY700" s="218" t="s">
        <v>250</v>
      </c>
    </row>
    <row r="701" spans="2:65" s="11" customFormat="1">
      <c r="B701" s="207"/>
      <c r="C701" s="208"/>
      <c r="D701" s="209" t="s">
        <v>260</v>
      </c>
      <c r="E701" s="210" t="s">
        <v>21</v>
      </c>
      <c r="F701" s="211" t="s">
        <v>2967</v>
      </c>
      <c r="G701" s="208"/>
      <c r="H701" s="212">
        <v>6.5039999999999996</v>
      </c>
      <c r="I701" s="213"/>
      <c r="J701" s="208"/>
      <c r="K701" s="208"/>
      <c r="L701" s="214"/>
      <c r="M701" s="215"/>
      <c r="N701" s="216"/>
      <c r="O701" s="216"/>
      <c r="P701" s="216"/>
      <c r="Q701" s="216"/>
      <c r="R701" s="216"/>
      <c r="S701" s="216"/>
      <c r="T701" s="217"/>
      <c r="AT701" s="218" t="s">
        <v>260</v>
      </c>
      <c r="AU701" s="218" t="s">
        <v>94</v>
      </c>
      <c r="AV701" s="11" t="s">
        <v>94</v>
      </c>
      <c r="AW701" s="11" t="s">
        <v>35</v>
      </c>
      <c r="AX701" s="11" t="s">
        <v>71</v>
      </c>
      <c r="AY701" s="218" t="s">
        <v>250</v>
      </c>
    </row>
    <row r="702" spans="2:65" s="11" customFormat="1">
      <c r="B702" s="207"/>
      <c r="C702" s="208"/>
      <c r="D702" s="209" t="s">
        <v>260</v>
      </c>
      <c r="E702" s="210" t="s">
        <v>21</v>
      </c>
      <c r="F702" s="211" t="s">
        <v>2968</v>
      </c>
      <c r="G702" s="208"/>
      <c r="H702" s="212">
        <v>3.3410000000000002</v>
      </c>
      <c r="I702" s="213"/>
      <c r="J702" s="208"/>
      <c r="K702" s="208"/>
      <c r="L702" s="214"/>
      <c r="M702" s="215"/>
      <c r="N702" s="216"/>
      <c r="O702" s="216"/>
      <c r="P702" s="216"/>
      <c r="Q702" s="216"/>
      <c r="R702" s="216"/>
      <c r="S702" s="216"/>
      <c r="T702" s="217"/>
      <c r="AT702" s="218" t="s">
        <v>260</v>
      </c>
      <c r="AU702" s="218" t="s">
        <v>94</v>
      </c>
      <c r="AV702" s="11" t="s">
        <v>94</v>
      </c>
      <c r="AW702" s="11" t="s">
        <v>35</v>
      </c>
      <c r="AX702" s="11" t="s">
        <v>71</v>
      </c>
      <c r="AY702" s="218" t="s">
        <v>250</v>
      </c>
    </row>
    <row r="703" spans="2:65" s="11" customFormat="1">
      <c r="B703" s="207"/>
      <c r="C703" s="208"/>
      <c r="D703" s="209" t="s">
        <v>260</v>
      </c>
      <c r="E703" s="210" t="s">
        <v>21</v>
      </c>
      <c r="F703" s="211" t="s">
        <v>2969</v>
      </c>
      <c r="G703" s="208"/>
      <c r="H703" s="212">
        <v>1.7689999999999999</v>
      </c>
      <c r="I703" s="213"/>
      <c r="J703" s="208"/>
      <c r="K703" s="208"/>
      <c r="L703" s="214"/>
      <c r="M703" s="215"/>
      <c r="N703" s="216"/>
      <c r="O703" s="216"/>
      <c r="P703" s="216"/>
      <c r="Q703" s="216"/>
      <c r="R703" s="216"/>
      <c r="S703" s="216"/>
      <c r="T703" s="217"/>
      <c r="AT703" s="218" t="s">
        <v>260</v>
      </c>
      <c r="AU703" s="218" t="s">
        <v>94</v>
      </c>
      <c r="AV703" s="11" t="s">
        <v>94</v>
      </c>
      <c r="AW703" s="11" t="s">
        <v>35</v>
      </c>
      <c r="AX703" s="11" t="s">
        <v>71</v>
      </c>
      <c r="AY703" s="218" t="s">
        <v>250</v>
      </c>
    </row>
    <row r="704" spans="2:65" s="11" customFormat="1">
      <c r="B704" s="207"/>
      <c r="C704" s="208"/>
      <c r="D704" s="209" t="s">
        <v>260</v>
      </c>
      <c r="E704" s="210" t="s">
        <v>21</v>
      </c>
      <c r="F704" s="211" t="s">
        <v>2970</v>
      </c>
      <c r="G704" s="208"/>
      <c r="H704" s="212">
        <v>25.074999999999999</v>
      </c>
      <c r="I704" s="213"/>
      <c r="J704" s="208"/>
      <c r="K704" s="208"/>
      <c r="L704" s="214"/>
      <c r="M704" s="215"/>
      <c r="N704" s="216"/>
      <c r="O704" s="216"/>
      <c r="P704" s="216"/>
      <c r="Q704" s="216"/>
      <c r="R704" s="216"/>
      <c r="S704" s="216"/>
      <c r="T704" s="217"/>
      <c r="AT704" s="218" t="s">
        <v>260</v>
      </c>
      <c r="AU704" s="218" t="s">
        <v>94</v>
      </c>
      <c r="AV704" s="11" t="s">
        <v>94</v>
      </c>
      <c r="AW704" s="11" t="s">
        <v>35</v>
      </c>
      <c r="AX704" s="11" t="s">
        <v>71</v>
      </c>
      <c r="AY704" s="218" t="s">
        <v>250</v>
      </c>
    </row>
    <row r="705" spans="2:65" s="11" customFormat="1">
      <c r="B705" s="207"/>
      <c r="C705" s="208"/>
      <c r="D705" s="209" t="s">
        <v>260</v>
      </c>
      <c r="E705" s="210" t="s">
        <v>21</v>
      </c>
      <c r="F705" s="211" t="s">
        <v>2971</v>
      </c>
      <c r="G705" s="208"/>
      <c r="H705" s="212">
        <v>4.1790000000000003</v>
      </c>
      <c r="I705" s="213"/>
      <c r="J705" s="208"/>
      <c r="K705" s="208"/>
      <c r="L705" s="214"/>
      <c r="M705" s="215"/>
      <c r="N705" s="216"/>
      <c r="O705" s="216"/>
      <c r="P705" s="216"/>
      <c r="Q705" s="216"/>
      <c r="R705" s="216"/>
      <c r="S705" s="216"/>
      <c r="T705" s="217"/>
      <c r="AT705" s="218" t="s">
        <v>260</v>
      </c>
      <c r="AU705" s="218" t="s">
        <v>94</v>
      </c>
      <c r="AV705" s="11" t="s">
        <v>94</v>
      </c>
      <c r="AW705" s="11" t="s">
        <v>35</v>
      </c>
      <c r="AX705" s="11" t="s">
        <v>71</v>
      </c>
      <c r="AY705" s="218" t="s">
        <v>250</v>
      </c>
    </row>
    <row r="706" spans="2:65" s="12" customFormat="1">
      <c r="B706" s="219"/>
      <c r="C706" s="220"/>
      <c r="D706" s="221" t="s">
        <v>260</v>
      </c>
      <c r="E706" s="222" t="s">
        <v>1652</v>
      </c>
      <c r="F706" s="223" t="s">
        <v>263</v>
      </c>
      <c r="G706" s="220"/>
      <c r="H706" s="224">
        <v>54.862000000000002</v>
      </c>
      <c r="I706" s="225"/>
      <c r="J706" s="220"/>
      <c r="K706" s="220"/>
      <c r="L706" s="226"/>
      <c r="M706" s="227"/>
      <c r="N706" s="228"/>
      <c r="O706" s="228"/>
      <c r="P706" s="228"/>
      <c r="Q706" s="228"/>
      <c r="R706" s="228"/>
      <c r="S706" s="228"/>
      <c r="T706" s="229"/>
      <c r="AT706" s="230" t="s">
        <v>260</v>
      </c>
      <c r="AU706" s="230" t="s">
        <v>94</v>
      </c>
      <c r="AV706" s="12" t="s">
        <v>251</v>
      </c>
      <c r="AW706" s="12" t="s">
        <v>35</v>
      </c>
      <c r="AX706" s="12" t="s">
        <v>79</v>
      </c>
      <c r="AY706" s="230" t="s">
        <v>250</v>
      </c>
    </row>
    <row r="707" spans="2:65" s="1" customFormat="1" ht="22.5" customHeight="1">
      <c r="B707" s="41"/>
      <c r="C707" s="195" t="s">
        <v>1710</v>
      </c>
      <c r="D707" s="195" t="s">
        <v>253</v>
      </c>
      <c r="E707" s="196" t="s">
        <v>1662</v>
      </c>
      <c r="F707" s="197" t="s">
        <v>1663</v>
      </c>
      <c r="G707" s="198" t="s">
        <v>356</v>
      </c>
      <c r="H707" s="199">
        <v>2.6</v>
      </c>
      <c r="I707" s="200"/>
      <c r="J707" s="201">
        <f>ROUND(I707*H707,2)</f>
        <v>0</v>
      </c>
      <c r="K707" s="197" t="s">
        <v>257</v>
      </c>
      <c r="L707" s="61"/>
      <c r="M707" s="202" t="s">
        <v>21</v>
      </c>
      <c r="N707" s="203" t="s">
        <v>43</v>
      </c>
      <c r="O707" s="42"/>
      <c r="P707" s="204">
        <f>O707*H707</f>
        <v>0</v>
      </c>
      <c r="Q707" s="204">
        <v>1.34E-3</v>
      </c>
      <c r="R707" s="204">
        <f>Q707*H707</f>
        <v>3.4840000000000001E-3</v>
      </c>
      <c r="S707" s="204">
        <v>0</v>
      </c>
      <c r="T707" s="205">
        <f>S707*H707</f>
        <v>0</v>
      </c>
      <c r="AR707" s="24" t="s">
        <v>330</v>
      </c>
      <c r="AT707" s="24" t="s">
        <v>253</v>
      </c>
      <c r="AU707" s="24" t="s">
        <v>94</v>
      </c>
      <c r="AY707" s="24" t="s">
        <v>250</v>
      </c>
      <c r="BE707" s="206">
        <f>IF(N707="základní",J707,0)</f>
        <v>0</v>
      </c>
      <c r="BF707" s="206">
        <f>IF(N707="snížená",J707,0)</f>
        <v>0</v>
      </c>
      <c r="BG707" s="206">
        <f>IF(N707="zákl. přenesená",J707,0)</f>
        <v>0</v>
      </c>
      <c r="BH707" s="206">
        <f>IF(N707="sníž. přenesená",J707,0)</f>
        <v>0</v>
      </c>
      <c r="BI707" s="206">
        <f>IF(N707="nulová",J707,0)</f>
        <v>0</v>
      </c>
      <c r="BJ707" s="24" t="s">
        <v>94</v>
      </c>
      <c r="BK707" s="206">
        <f>ROUND(I707*H707,2)</f>
        <v>0</v>
      </c>
      <c r="BL707" s="24" t="s">
        <v>330</v>
      </c>
      <c r="BM707" s="24" t="s">
        <v>2972</v>
      </c>
    </row>
    <row r="708" spans="2:65" s="11" customFormat="1">
      <c r="B708" s="207"/>
      <c r="C708" s="208"/>
      <c r="D708" s="221" t="s">
        <v>260</v>
      </c>
      <c r="E708" s="231" t="s">
        <v>21</v>
      </c>
      <c r="F708" s="232" t="s">
        <v>2973</v>
      </c>
      <c r="G708" s="208"/>
      <c r="H708" s="233">
        <v>2.6</v>
      </c>
      <c r="I708" s="213"/>
      <c r="J708" s="208"/>
      <c r="K708" s="208"/>
      <c r="L708" s="214"/>
      <c r="M708" s="215"/>
      <c r="N708" s="216"/>
      <c r="O708" s="216"/>
      <c r="P708" s="216"/>
      <c r="Q708" s="216"/>
      <c r="R708" s="216"/>
      <c r="S708" s="216"/>
      <c r="T708" s="217"/>
      <c r="AT708" s="218" t="s">
        <v>260</v>
      </c>
      <c r="AU708" s="218" t="s">
        <v>94</v>
      </c>
      <c r="AV708" s="11" t="s">
        <v>94</v>
      </c>
      <c r="AW708" s="11" t="s">
        <v>35</v>
      </c>
      <c r="AX708" s="11" t="s">
        <v>79</v>
      </c>
      <c r="AY708" s="218" t="s">
        <v>250</v>
      </c>
    </row>
    <row r="709" spans="2:65" s="1" customFormat="1" ht="22.5" customHeight="1">
      <c r="B709" s="41"/>
      <c r="C709" s="195" t="s">
        <v>1716</v>
      </c>
      <c r="D709" s="195" t="s">
        <v>253</v>
      </c>
      <c r="E709" s="196" t="s">
        <v>1667</v>
      </c>
      <c r="F709" s="197" t="s">
        <v>1668</v>
      </c>
      <c r="G709" s="198" t="s">
        <v>356</v>
      </c>
      <c r="H709" s="199">
        <v>7.8</v>
      </c>
      <c r="I709" s="200"/>
      <c r="J709" s="201">
        <f>ROUND(I709*H709,2)</f>
        <v>0</v>
      </c>
      <c r="K709" s="197" t="s">
        <v>257</v>
      </c>
      <c r="L709" s="61"/>
      <c r="M709" s="202" t="s">
        <v>21</v>
      </c>
      <c r="N709" s="203" t="s">
        <v>43</v>
      </c>
      <c r="O709" s="42"/>
      <c r="P709" s="204">
        <f>O709*H709</f>
        <v>0</v>
      </c>
      <c r="Q709" s="204">
        <v>9.1E-4</v>
      </c>
      <c r="R709" s="204">
        <f>Q709*H709</f>
        <v>7.0980000000000001E-3</v>
      </c>
      <c r="S709" s="204">
        <v>0</v>
      </c>
      <c r="T709" s="205">
        <f>S709*H709</f>
        <v>0</v>
      </c>
      <c r="AR709" s="24" t="s">
        <v>330</v>
      </c>
      <c r="AT709" s="24" t="s">
        <v>253</v>
      </c>
      <c r="AU709" s="24" t="s">
        <v>94</v>
      </c>
      <c r="AY709" s="24" t="s">
        <v>250</v>
      </c>
      <c r="BE709" s="206">
        <f>IF(N709="základní",J709,0)</f>
        <v>0</v>
      </c>
      <c r="BF709" s="206">
        <f>IF(N709="snížená",J709,0)</f>
        <v>0</v>
      </c>
      <c r="BG709" s="206">
        <f>IF(N709="zákl. přenesená",J709,0)</f>
        <v>0</v>
      </c>
      <c r="BH709" s="206">
        <f>IF(N709="sníž. přenesená",J709,0)</f>
        <v>0</v>
      </c>
      <c r="BI709" s="206">
        <f>IF(N709="nulová",J709,0)</f>
        <v>0</v>
      </c>
      <c r="BJ709" s="24" t="s">
        <v>94</v>
      </c>
      <c r="BK709" s="206">
        <f>ROUND(I709*H709,2)</f>
        <v>0</v>
      </c>
      <c r="BL709" s="24" t="s">
        <v>330</v>
      </c>
      <c r="BM709" s="24" t="s">
        <v>2974</v>
      </c>
    </row>
    <row r="710" spans="2:65" s="11" customFormat="1">
      <c r="B710" s="207"/>
      <c r="C710" s="208"/>
      <c r="D710" s="221" t="s">
        <v>260</v>
      </c>
      <c r="E710" s="231" t="s">
        <v>21</v>
      </c>
      <c r="F710" s="232" t="s">
        <v>2975</v>
      </c>
      <c r="G710" s="208"/>
      <c r="H710" s="233">
        <v>7.8</v>
      </c>
      <c r="I710" s="213"/>
      <c r="J710" s="208"/>
      <c r="K710" s="208"/>
      <c r="L710" s="214"/>
      <c r="M710" s="215"/>
      <c r="N710" s="216"/>
      <c r="O710" s="216"/>
      <c r="P710" s="216"/>
      <c r="Q710" s="216"/>
      <c r="R710" s="216"/>
      <c r="S710" s="216"/>
      <c r="T710" s="217"/>
      <c r="AT710" s="218" t="s">
        <v>260</v>
      </c>
      <c r="AU710" s="218" t="s">
        <v>94</v>
      </c>
      <c r="AV710" s="11" t="s">
        <v>94</v>
      </c>
      <c r="AW710" s="11" t="s">
        <v>35</v>
      </c>
      <c r="AX710" s="11" t="s">
        <v>79</v>
      </c>
      <c r="AY710" s="218" t="s">
        <v>250</v>
      </c>
    </row>
    <row r="711" spans="2:65" s="1" customFormat="1" ht="22.5" customHeight="1">
      <c r="B711" s="41"/>
      <c r="C711" s="195" t="s">
        <v>1724</v>
      </c>
      <c r="D711" s="195" t="s">
        <v>253</v>
      </c>
      <c r="E711" s="196" t="s">
        <v>1671</v>
      </c>
      <c r="F711" s="197" t="s">
        <v>1672</v>
      </c>
      <c r="G711" s="198" t="s">
        <v>356</v>
      </c>
      <c r="H711" s="199">
        <v>40.6</v>
      </c>
      <c r="I711" s="200"/>
      <c r="J711" s="201">
        <f>ROUND(I711*H711,2)</f>
        <v>0</v>
      </c>
      <c r="K711" s="197" t="s">
        <v>257</v>
      </c>
      <c r="L711" s="61"/>
      <c r="M711" s="202" t="s">
        <v>21</v>
      </c>
      <c r="N711" s="203" t="s">
        <v>43</v>
      </c>
      <c r="O711" s="42"/>
      <c r="P711" s="204">
        <f>O711*H711</f>
        <v>0</v>
      </c>
      <c r="Q711" s="204">
        <v>3.6000000000000002E-4</v>
      </c>
      <c r="R711" s="204">
        <f>Q711*H711</f>
        <v>1.4616000000000002E-2</v>
      </c>
      <c r="S711" s="204">
        <v>0</v>
      </c>
      <c r="T711" s="205">
        <f>S711*H711</f>
        <v>0</v>
      </c>
      <c r="AR711" s="24" t="s">
        <v>330</v>
      </c>
      <c r="AT711" s="24" t="s">
        <v>253</v>
      </c>
      <c r="AU711" s="24" t="s">
        <v>94</v>
      </c>
      <c r="AY711" s="24" t="s">
        <v>250</v>
      </c>
      <c r="BE711" s="206">
        <f>IF(N711="základní",J711,0)</f>
        <v>0</v>
      </c>
      <c r="BF711" s="206">
        <f>IF(N711="snížená",J711,0)</f>
        <v>0</v>
      </c>
      <c r="BG711" s="206">
        <f>IF(N711="zákl. přenesená",J711,0)</f>
        <v>0</v>
      </c>
      <c r="BH711" s="206">
        <f>IF(N711="sníž. přenesená",J711,0)</f>
        <v>0</v>
      </c>
      <c r="BI711" s="206">
        <f>IF(N711="nulová",J711,0)</f>
        <v>0</v>
      </c>
      <c r="BJ711" s="24" t="s">
        <v>94</v>
      </c>
      <c r="BK711" s="206">
        <f>ROUND(I711*H711,2)</f>
        <v>0</v>
      </c>
      <c r="BL711" s="24" t="s">
        <v>330</v>
      </c>
      <c r="BM711" s="24" t="s">
        <v>2976</v>
      </c>
    </row>
    <row r="712" spans="2:65" s="11" customFormat="1">
      <c r="B712" s="207"/>
      <c r="C712" s="208"/>
      <c r="D712" s="221" t="s">
        <v>260</v>
      </c>
      <c r="E712" s="231" t="s">
        <v>21</v>
      </c>
      <c r="F712" s="232" t="s">
        <v>2977</v>
      </c>
      <c r="G712" s="208"/>
      <c r="H712" s="233">
        <v>40.6</v>
      </c>
      <c r="I712" s="213"/>
      <c r="J712" s="208"/>
      <c r="K712" s="208"/>
      <c r="L712" s="214"/>
      <c r="M712" s="215"/>
      <c r="N712" s="216"/>
      <c r="O712" s="216"/>
      <c r="P712" s="216"/>
      <c r="Q712" s="216"/>
      <c r="R712" s="216"/>
      <c r="S712" s="216"/>
      <c r="T712" s="217"/>
      <c r="AT712" s="218" t="s">
        <v>260</v>
      </c>
      <c r="AU712" s="218" t="s">
        <v>94</v>
      </c>
      <c r="AV712" s="11" t="s">
        <v>94</v>
      </c>
      <c r="AW712" s="11" t="s">
        <v>35</v>
      </c>
      <c r="AX712" s="11" t="s">
        <v>79</v>
      </c>
      <c r="AY712" s="218" t="s">
        <v>250</v>
      </c>
    </row>
    <row r="713" spans="2:65" s="1" customFormat="1" ht="22.5" customHeight="1">
      <c r="B713" s="41"/>
      <c r="C713" s="195" t="s">
        <v>1730</v>
      </c>
      <c r="D713" s="195" t="s">
        <v>253</v>
      </c>
      <c r="E713" s="196" t="s">
        <v>1677</v>
      </c>
      <c r="F713" s="197" t="s">
        <v>1678</v>
      </c>
      <c r="G713" s="198" t="s">
        <v>271</v>
      </c>
      <c r="H713" s="199">
        <v>118.602</v>
      </c>
      <c r="I713" s="200"/>
      <c r="J713" s="201">
        <f>ROUND(I713*H713,2)</f>
        <v>0</v>
      </c>
      <c r="K713" s="197" t="s">
        <v>257</v>
      </c>
      <c r="L713" s="61"/>
      <c r="M713" s="202" t="s">
        <v>21</v>
      </c>
      <c r="N713" s="203" t="s">
        <v>43</v>
      </c>
      <c r="O713" s="42"/>
      <c r="P713" s="204">
        <f>O713*H713</f>
        <v>0</v>
      </c>
      <c r="Q713" s="204">
        <v>0</v>
      </c>
      <c r="R713" s="204">
        <f>Q713*H713</f>
        <v>0</v>
      </c>
      <c r="S713" s="204">
        <v>0</v>
      </c>
      <c r="T713" s="205">
        <f>S713*H713</f>
        <v>0</v>
      </c>
      <c r="AR713" s="24" t="s">
        <v>330</v>
      </c>
      <c r="AT713" s="24" t="s">
        <v>253</v>
      </c>
      <c r="AU713" s="24" t="s">
        <v>94</v>
      </c>
      <c r="AY713" s="24" t="s">
        <v>250</v>
      </c>
      <c r="BE713" s="206">
        <f>IF(N713="základní",J713,0)</f>
        <v>0</v>
      </c>
      <c r="BF713" s="206">
        <f>IF(N713="snížená",J713,0)</f>
        <v>0</v>
      </c>
      <c r="BG713" s="206">
        <f>IF(N713="zákl. přenesená",J713,0)</f>
        <v>0</v>
      </c>
      <c r="BH713" s="206">
        <f>IF(N713="sníž. přenesená",J713,0)</f>
        <v>0</v>
      </c>
      <c r="BI713" s="206">
        <f>IF(N713="nulová",J713,0)</f>
        <v>0</v>
      </c>
      <c r="BJ713" s="24" t="s">
        <v>94</v>
      </c>
      <c r="BK713" s="206">
        <f>ROUND(I713*H713,2)</f>
        <v>0</v>
      </c>
      <c r="BL713" s="24" t="s">
        <v>330</v>
      </c>
      <c r="BM713" s="24" t="s">
        <v>2978</v>
      </c>
    </row>
    <row r="714" spans="2:65" s="11" customFormat="1">
      <c r="B714" s="207"/>
      <c r="C714" s="208"/>
      <c r="D714" s="221" t="s">
        <v>260</v>
      </c>
      <c r="E714" s="231" t="s">
        <v>21</v>
      </c>
      <c r="F714" s="232" t="s">
        <v>1680</v>
      </c>
      <c r="G714" s="208"/>
      <c r="H714" s="233">
        <v>118.602</v>
      </c>
      <c r="I714" s="213"/>
      <c r="J714" s="208"/>
      <c r="K714" s="208"/>
      <c r="L714" s="214"/>
      <c r="M714" s="215"/>
      <c r="N714" s="216"/>
      <c r="O714" s="216"/>
      <c r="P714" s="216"/>
      <c r="Q714" s="216"/>
      <c r="R714" s="216"/>
      <c r="S714" s="216"/>
      <c r="T714" s="217"/>
      <c r="AT714" s="218" t="s">
        <v>260</v>
      </c>
      <c r="AU714" s="218" t="s">
        <v>94</v>
      </c>
      <c r="AV714" s="11" t="s">
        <v>94</v>
      </c>
      <c r="AW714" s="11" t="s">
        <v>35</v>
      </c>
      <c r="AX714" s="11" t="s">
        <v>79</v>
      </c>
      <c r="AY714" s="218" t="s">
        <v>250</v>
      </c>
    </row>
    <row r="715" spans="2:65" s="1" customFormat="1" ht="22.5" customHeight="1">
      <c r="B715" s="41"/>
      <c r="C715" s="234" t="s">
        <v>1739</v>
      </c>
      <c r="D715" s="234" t="s">
        <v>304</v>
      </c>
      <c r="E715" s="235" t="s">
        <v>1682</v>
      </c>
      <c r="F715" s="236" t="s">
        <v>1683</v>
      </c>
      <c r="G715" s="237" t="s">
        <v>271</v>
      </c>
      <c r="H715" s="238">
        <v>130.46199999999999</v>
      </c>
      <c r="I715" s="239"/>
      <c r="J715" s="240">
        <f>ROUND(I715*H715,2)</f>
        <v>0</v>
      </c>
      <c r="K715" s="236" t="s">
        <v>257</v>
      </c>
      <c r="L715" s="241"/>
      <c r="M715" s="242" t="s">
        <v>21</v>
      </c>
      <c r="N715" s="243" t="s">
        <v>43</v>
      </c>
      <c r="O715" s="42"/>
      <c r="P715" s="204">
        <f>O715*H715</f>
        <v>0</v>
      </c>
      <c r="Q715" s="204">
        <v>1.7000000000000001E-4</v>
      </c>
      <c r="R715" s="204">
        <f>Q715*H715</f>
        <v>2.217854E-2</v>
      </c>
      <c r="S715" s="204">
        <v>0</v>
      </c>
      <c r="T715" s="205">
        <f>S715*H715</f>
        <v>0</v>
      </c>
      <c r="AR715" s="24" t="s">
        <v>408</v>
      </c>
      <c r="AT715" s="24" t="s">
        <v>304</v>
      </c>
      <c r="AU715" s="24" t="s">
        <v>94</v>
      </c>
      <c r="AY715" s="24" t="s">
        <v>250</v>
      </c>
      <c r="BE715" s="206">
        <f>IF(N715="základní",J715,0)</f>
        <v>0</v>
      </c>
      <c r="BF715" s="206">
        <f>IF(N715="snížená",J715,0)</f>
        <v>0</v>
      </c>
      <c r="BG715" s="206">
        <f>IF(N715="zákl. přenesená",J715,0)</f>
        <v>0</v>
      </c>
      <c r="BH715" s="206">
        <f>IF(N715="sníž. přenesená",J715,0)</f>
        <v>0</v>
      </c>
      <c r="BI715" s="206">
        <f>IF(N715="nulová",J715,0)</f>
        <v>0</v>
      </c>
      <c r="BJ715" s="24" t="s">
        <v>94</v>
      </c>
      <c r="BK715" s="206">
        <f>ROUND(I715*H715,2)</f>
        <v>0</v>
      </c>
      <c r="BL715" s="24" t="s">
        <v>330</v>
      </c>
      <c r="BM715" s="24" t="s">
        <v>2979</v>
      </c>
    </row>
    <row r="716" spans="2:65" s="11" customFormat="1">
      <c r="B716" s="207"/>
      <c r="C716" s="208"/>
      <c r="D716" s="221" t="s">
        <v>260</v>
      </c>
      <c r="E716" s="231" t="s">
        <v>21</v>
      </c>
      <c r="F716" s="232" t="s">
        <v>1685</v>
      </c>
      <c r="G716" s="208"/>
      <c r="H716" s="233">
        <v>130.46199999999999</v>
      </c>
      <c r="I716" s="213"/>
      <c r="J716" s="208"/>
      <c r="K716" s="208"/>
      <c r="L716" s="214"/>
      <c r="M716" s="215"/>
      <c r="N716" s="216"/>
      <c r="O716" s="216"/>
      <c r="P716" s="216"/>
      <c r="Q716" s="216"/>
      <c r="R716" s="216"/>
      <c r="S716" s="216"/>
      <c r="T716" s="217"/>
      <c r="AT716" s="218" t="s">
        <v>260</v>
      </c>
      <c r="AU716" s="218" t="s">
        <v>94</v>
      </c>
      <c r="AV716" s="11" t="s">
        <v>94</v>
      </c>
      <c r="AW716" s="11" t="s">
        <v>35</v>
      </c>
      <c r="AX716" s="11" t="s">
        <v>79</v>
      </c>
      <c r="AY716" s="218" t="s">
        <v>250</v>
      </c>
    </row>
    <row r="717" spans="2:65" s="1" customFormat="1" ht="22.5" customHeight="1">
      <c r="B717" s="41"/>
      <c r="C717" s="234" t="s">
        <v>1743</v>
      </c>
      <c r="D717" s="234" t="s">
        <v>304</v>
      </c>
      <c r="E717" s="235" t="s">
        <v>765</v>
      </c>
      <c r="F717" s="236" t="s">
        <v>766</v>
      </c>
      <c r="G717" s="237" t="s">
        <v>356</v>
      </c>
      <c r="H717" s="238">
        <v>86.974999999999994</v>
      </c>
      <c r="I717" s="239"/>
      <c r="J717" s="240">
        <f>ROUND(I717*H717,2)</f>
        <v>0</v>
      </c>
      <c r="K717" s="236" t="s">
        <v>257</v>
      </c>
      <c r="L717" s="241"/>
      <c r="M717" s="242" t="s">
        <v>21</v>
      </c>
      <c r="N717" s="243" t="s">
        <v>43</v>
      </c>
      <c r="O717" s="42"/>
      <c r="P717" s="204">
        <f>O717*H717</f>
        <v>0</v>
      </c>
      <c r="Q717" s="204">
        <v>2.0000000000000002E-5</v>
      </c>
      <c r="R717" s="204">
        <f>Q717*H717</f>
        <v>1.7394999999999999E-3</v>
      </c>
      <c r="S717" s="204">
        <v>0</v>
      </c>
      <c r="T717" s="205">
        <f>S717*H717</f>
        <v>0</v>
      </c>
      <c r="AR717" s="24" t="s">
        <v>408</v>
      </c>
      <c r="AT717" s="24" t="s">
        <v>304</v>
      </c>
      <c r="AU717" s="24" t="s">
        <v>94</v>
      </c>
      <c r="AY717" s="24" t="s">
        <v>250</v>
      </c>
      <c r="BE717" s="206">
        <f>IF(N717="základní",J717,0)</f>
        <v>0</v>
      </c>
      <c r="BF717" s="206">
        <f>IF(N717="snížená",J717,0)</f>
        <v>0</v>
      </c>
      <c r="BG717" s="206">
        <f>IF(N717="zákl. přenesená",J717,0)</f>
        <v>0</v>
      </c>
      <c r="BH717" s="206">
        <f>IF(N717="sníž. přenesená",J717,0)</f>
        <v>0</v>
      </c>
      <c r="BI717" s="206">
        <f>IF(N717="nulová",J717,0)</f>
        <v>0</v>
      </c>
      <c r="BJ717" s="24" t="s">
        <v>94</v>
      </c>
      <c r="BK717" s="206">
        <f>ROUND(I717*H717,2)</f>
        <v>0</v>
      </c>
      <c r="BL717" s="24" t="s">
        <v>330</v>
      </c>
      <c r="BM717" s="24" t="s">
        <v>2980</v>
      </c>
    </row>
    <row r="718" spans="2:65" s="11" customFormat="1">
      <c r="B718" s="207"/>
      <c r="C718" s="208"/>
      <c r="D718" s="221" t="s">
        <v>260</v>
      </c>
      <c r="E718" s="231" t="s">
        <v>21</v>
      </c>
      <c r="F718" s="232" t="s">
        <v>1688</v>
      </c>
      <c r="G718" s="208"/>
      <c r="H718" s="233">
        <v>86.974999999999994</v>
      </c>
      <c r="I718" s="213"/>
      <c r="J718" s="208"/>
      <c r="K718" s="208"/>
      <c r="L718" s="214"/>
      <c r="M718" s="215"/>
      <c r="N718" s="216"/>
      <c r="O718" s="216"/>
      <c r="P718" s="216"/>
      <c r="Q718" s="216"/>
      <c r="R718" s="216"/>
      <c r="S718" s="216"/>
      <c r="T718" s="217"/>
      <c r="AT718" s="218" t="s">
        <v>260</v>
      </c>
      <c r="AU718" s="218" t="s">
        <v>94</v>
      </c>
      <c r="AV718" s="11" t="s">
        <v>94</v>
      </c>
      <c r="AW718" s="11" t="s">
        <v>35</v>
      </c>
      <c r="AX718" s="11" t="s">
        <v>79</v>
      </c>
      <c r="AY718" s="218" t="s">
        <v>250</v>
      </c>
    </row>
    <row r="719" spans="2:65" s="1" customFormat="1" ht="22.5" customHeight="1">
      <c r="B719" s="41"/>
      <c r="C719" s="195" t="s">
        <v>1754</v>
      </c>
      <c r="D719" s="195" t="s">
        <v>253</v>
      </c>
      <c r="E719" s="196" t="s">
        <v>1690</v>
      </c>
      <c r="F719" s="197" t="s">
        <v>1691</v>
      </c>
      <c r="G719" s="198" t="s">
        <v>271</v>
      </c>
      <c r="H719" s="199">
        <v>139.005</v>
      </c>
      <c r="I719" s="200"/>
      <c r="J719" s="201">
        <f>ROUND(I719*H719,2)</f>
        <v>0</v>
      </c>
      <c r="K719" s="197" t="s">
        <v>257</v>
      </c>
      <c r="L719" s="61"/>
      <c r="M719" s="202" t="s">
        <v>21</v>
      </c>
      <c r="N719" s="203" t="s">
        <v>43</v>
      </c>
      <c r="O719" s="42"/>
      <c r="P719" s="204">
        <f>O719*H719</f>
        <v>0</v>
      </c>
      <c r="Q719" s="204">
        <v>0</v>
      </c>
      <c r="R719" s="204">
        <f>Q719*H719</f>
        <v>0</v>
      </c>
      <c r="S719" s="204">
        <v>0</v>
      </c>
      <c r="T719" s="205">
        <f>S719*H719</f>
        <v>0</v>
      </c>
      <c r="AR719" s="24" t="s">
        <v>330</v>
      </c>
      <c r="AT719" s="24" t="s">
        <v>253</v>
      </c>
      <c r="AU719" s="24" t="s">
        <v>94</v>
      </c>
      <c r="AY719" s="24" t="s">
        <v>250</v>
      </c>
      <c r="BE719" s="206">
        <f>IF(N719="základní",J719,0)</f>
        <v>0</v>
      </c>
      <c r="BF719" s="206">
        <f>IF(N719="snížená",J719,0)</f>
        <v>0</v>
      </c>
      <c r="BG719" s="206">
        <f>IF(N719="zákl. přenesená",J719,0)</f>
        <v>0</v>
      </c>
      <c r="BH719" s="206">
        <f>IF(N719="sníž. přenesená",J719,0)</f>
        <v>0</v>
      </c>
      <c r="BI719" s="206">
        <f>IF(N719="nulová",J719,0)</f>
        <v>0</v>
      </c>
      <c r="BJ719" s="24" t="s">
        <v>94</v>
      </c>
      <c r="BK719" s="206">
        <f>ROUND(I719*H719,2)</f>
        <v>0</v>
      </c>
      <c r="BL719" s="24" t="s">
        <v>330</v>
      </c>
      <c r="BM719" s="24" t="s">
        <v>2981</v>
      </c>
    </row>
    <row r="720" spans="2:65" s="11" customFormat="1">
      <c r="B720" s="207"/>
      <c r="C720" s="208"/>
      <c r="D720" s="209" t="s">
        <v>260</v>
      </c>
      <c r="E720" s="210" t="s">
        <v>21</v>
      </c>
      <c r="F720" s="211" t="s">
        <v>1693</v>
      </c>
      <c r="G720" s="208"/>
      <c r="H720" s="212">
        <v>64.613</v>
      </c>
      <c r="I720" s="213"/>
      <c r="J720" s="208"/>
      <c r="K720" s="208"/>
      <c r="L720" s="214"/>
      <c r="M720" s="215"/>
      <c r="N720" s="216"/>
      <c r="O720" s="216"/>
      <c r="P720" s="216"/>
      <c r="Q720" s="216"/>
      <c r="R720" s="216"/>
      <c r="S720" s="216"/>
      <c r="T720" s="217"/>
      <c r="AT720" s="218" t="s">
        <v>260</v>
      </c>
      <c r="AU720" s="218" t="s">
        <v>94</v>
      </c>
      <c r="AV720" s="11" t="s">
        <v>94</v>
      </c>
      <c r="AW720" s="11" t="s">
        <v>35</v>
      </c>
      <c r="AX720" s="11" t="s">
        <v>71</v>
      </c>
      <c r="AY720" s="218" t="s">
        <v>250</v>
      </c>
    </row>
    <row r="721" spans="2:65" s="12" customFormat="1">
      <c r="B721" s="219"/>
      <c r="C721" s="220"/>
      <c r="D721" s="209" t="s">
        <v>260</v>
      </c>
      <c r="E721" s="256" t="s">
        <v>179</v>
      </c>
      <c r="F721" s="257" t="s">
        <v>263</v>
      </c>
      <c r="G721" s="220"/>
      <c r="H721" s="258">
        <v>64.613</v>
      </c>
      <c r="I721" s="225"/>
      <c r="J721" s="220"/>
      <c r="K721" s="220"/>
      <c r="L721" s="226"/>
      <c r="M721" s="227"/>
      <c r="N721" s="228"/>
      <c r="O721" s="228"/>
      <c r="P721" s="228"/>
      <c r="Q721" s="228"/>
      <c r="R721" s="228"/>
      <c r="S721" s="228"/>
      <c r="T721" s="229"/>
      <c r="AT721" s="230" t="s">
        <v>260</v>
      </c>
      <c r="AU721" s="230" t="s">
        <v>94</v>
      </c>
      <c r="AV721" s="12" t="s">
        <v>251</v>
      </c>
      <c r="AW721" s="12" t="s">
        <v>35</v>
      </c>
      <c r="AX721" s="12" t="s">
        <v>71</v>
      </c>
      <c r="AY721" s="230" t="s">
        <v>250</v>
      </c>
    </row>
    <row r="722" spans="2:65" s="11" customFormat="1">
      <c r="B722" s="207"/>
      <c r="C722" s="208"/>
      <c r="D722" s="209" t="s">
        <v>260</v>
      </c>
      <c r="E722" s="210" t="s">
        <v>21</v>
      </c>
      <c r="F722" s="211" t="s">
        <v>1694</v>
      </c>
      <c r="G722" s="208"/>
      <c r="H722" s="212">
        <v>74.391999999999996</v>
      </c>
      <c r="I722" s="213"/>
      <c r="J722" s="208"/>
      <c r="K722" s="208"/>
      <c r="L722" s="214"/>
      <c r="M722" s="215"/>
      <c r="N722" s="216"/>
      <c r="O722" s="216"/>
      <c r="P722" s="216"/>
      <c r="Q722" s="216"/>
      <c r="R722" s="216"/>
      <c r="S722" s="216"/>
      <c r="T722" s="217"/>
      <c r="AT722" s="218" t="s">
        <v>260</v>
      </c>
      <c r="AU722" s="218" t="s">
        <v>94</v>
      </c>
      <c r="AV722" s="11" t="s">
        <v>94</v>
      </c>
      <c r="AW722" s="11" t="s">
        <v>35</v>
      </c>
      <c r="AX722" s="11" t="s">
        <v>71</v>
      </c>
      <c r="AY722" s="218" t="s">
        <v>250</v>
      </c>
    </row>
    <row r="723" spans="2:65" s="14" customFormat="1">
      <c r="B723" s="259"/>
      <c r="C723" s="260"/>
      <c r="D723" s="221" t="s">
        <v>260</v>
      </c>
      <c r="E723" s="261" t="s">
        <v>21</v>
      </c>
      <c r="F723" s="262" t="s">
        <v>663</v>
      </c>
      <c r="G723" s="260"/>
      <c r="H723" s="263">
        <v>139.005</v>
      </c>
      <c r="I723" s="264"/>
      <c r="J723" s="260"/>
      <c r="K723" s="260"/>
      <c r="L723" s="265"/>
      <c r="M723" s="266"/>
      <c r="N723" s="267"/>
      <c r="O723" s="267"/>
      <c r="P723" s="267"/>
      <c r="Q723" s="267"/>
      <c r="R723" s="267"/>
      <c r="S723" s="267"/>
      <c r="T723" s="268"/>
      <c r="AT723" s="269" t="s">
        <v>260</v>
      </c>
      <c r="AU723" s="269" t="s">
        <v>94</v>
      </c>
      <c r="AV723" s="14" t="s">
        <v>258</v>
      </c>
      <c r="AW723" s="14" t="s">
        <v>35</v>
      </c>
      <c r="AX723" s="14" t="s">
        <v>79</v>
      </c>
      <c r="AY723" s="269" t="s">
        <v>250</v>
      </c>
    </row>
    <row r="724" spans="2:65" s="1" customFormat="1" ht="22.5" customHeight="1">
      <c r="B724" s="41"/>
      <c r="C724" s="234" t="s">
        <v>1763</v>
      </c>
      <c r="D724" s="234" t="s">
        <v>304</v>
      </c>
      <c r="E724" s="235" t="s">
        <v>1696</v>
      </c>
      <c r="F724" s="236" t="s">
        <v>2982</v>
      </c>
      <c r="G724" s="237" t="s">
        <v>271</v>
      </c>
      <c r="H724" s="238">
        <v>65.905000000000001</v>
      </c>
      <c r="I724" s="239"/>
      <c r="J724" s="240">
        <f>ROUND(I724*H724,2)</f>
        <v>0</v>
      </c>
      <c r="K724" s="236" t="s">
        <v>257</v>
      </c>
      <c r="L724" s="241"/>
      <c r="M724" s="242" t="s">
        <v>21</v>
      </c>
      <c r="N724" s="243" t="s">
        <v>43</v>
      </c>
      <c r="O724" s="42"/>
      <c r="P724" s="204">
        <f>O724*H724</f>
        <v>0</v>
      </c>
      <c r="Q724" s="204">
        <v>6.0000000000000001E-3</v>
      </c>
      <c r="R724" s="204">
        <f>Q724*H724</f>
        <v>0.39543</v>
      </c>
      <c r="S724" s="204">
        <v>0</v>
      </c>
      <c r="T724" s="205">
        <f>S724*H724</f>
        <v>0</v>
      </c>
      <c r="AR724" s="24" t="s">
        <v>408</v>
      </c>
      <c r="AT724" s="24" t="s">
        <v>304</v>
      </c>
      <c r="AU724" s="24" t="s">
        <v>94</v>
      </c>
      <c r="AY724" s="24" t="s">
        <v>250</v>
      </c>
      <c r="BE724" s="206">
        <f>IF(N724="základní",J724,0)</f>
        <v>0</v>
      </c>
      <c r="BF724" s="206">
        <f>IF(N724="snížená",J724,0)</f>
        <v>0</v>
      </c>
      <c r="BG724" s="206">
        <f>IF(N724="zákl. přenesená",J724,0)</f>
        <v>0</v>
      </c>
      <c r="BH724" s="206">
        <f>IF(N724="sníž. přenesená",J724,0)</f>
        <v>0</v>
      </c>
      <c r="BI724" s="206">
        <f>IF(N724="nulová",J724,0)</f>
        <v>0</v>
      </c>
      <c r="BJ724" s="24" t="s">
        <v>94</v>
      </c>
      <c r="BK724" s="206">
        <f>ROUND(I724*H724,2)</f>
        <v>0</v>
      </c>
      <c r="BL724" s="24" t="s">
        <v>330</v>
      </c>
      <c r="BM724" s="24" t="s">
        <v>2983</v>
      </c>
    </row>
    <row r="725" spans="2:65" s="11" customFormat="1">
      <c r="B725" s="207"/>
      <c r="C725" s="208"/>
      <c r="D725" s="221" t="s">
        <v>260</v>
      </c>
      <c r="E725" s="231" t="s">
        <v>21</v>
      </c>
      <c r="F725" s="232" t="s">
        <v>1699</v>
      </c>
      <c r="G725" s="208"/>
      <c r="H725" s="233">
        <v>65.905000000000001</v>
      </c>
      <c r="I725" s="213"/>
      <c r="J725" s="208"/>
      <c r="K725" s="208"/>
      <c r="L725" s="214"/>
      <c r="M725" s="215"/>
      <c r="N725" s="216"/>
      <c r="O725" s="216"/>
      <c r="P725" s="216"/>
      <c r="Q725" s="216"/>
      <c r="R725" s="216"/>
      <c r="S725" s="216"/>
      <c r="T725" s="217"/>
      <c r="AT725" s="218" t="s">
        <v>260</v>
      </c>
      <c r="AU725" s="218" t="s">
        <v>94</v>
      </c>
      <c r="AV725" s="11" t="s">
        <v>94</v>
      </c>
      <c r="AW725" s="11" t="s">
        <v>35</v>
      </c>
      <c r="AX725" s="11" t="s">
        <v>79</v>
      </c>
      <c r="AY725" s="218" t="s">
        <v>250</v>
      </c>
    </row>
    <row r="726" spans="2:65" s="1" customFormat="1" ht="22.5" customHeight="1">
      <c r="B726" s="41"/>
      <c r="C726" s="234" t="s">
        <v>1771</v>
      </c>
      <c r="D726" s="234" t="s">
        <v>304</v>
      </c>
      <c r="E726" s="235" t="s">
        <v>1701</v>
      </c>
      <c r="F726" s="236" t="s">
        <v>2984</v>
      </c>
      <c r="G726" s="237" t="s">
        <v>271</v>
      </c>
      <c r="H726" s="238">
        <v>3.9249999999999998</v>
      </c>
      <c r="I726" s="239"/>
      <c r="J726" s="240">
        <f>ROUND(I726*H726,2)</f>
        <v>0</v>
      </c>
      <c r="K726" s="236" t="s">
        <v>257</v>
      </c>
      <c r="L726" s="241"/>
      <c r="M726" s="242" t="s">
        <v>21</v>
      </c>
      <c r="N726" s="243" t="s">
        <v>43</v>
      </c>
      <c r="O726" s="42"/>
      <c r="P726" s="204">
        <f>O726*H726</f>
        <v>0</v>
      </c>
      <c r="Q726" s="204">
        <v>5.0000000000000001E-3</v>
      </c>
      <c r="R726" s="204">
        <f>Q726*H726</f>
        <v>1.9625E-2</v>
      </c>
      <c r="S726" s="204">
        <v>0</v>
      </c>
      <c r="T726" s="205">
        <f>S726*H726</f>
        <v>0</v>
      </c>
      <c r="AR726" s="24" t="s">
        <v>408</v>
      </c>
      <c r="AT726" s="24" t="s">
        <v>304</v>
      </c>
      <c r="AU726" s="24" t="s">
        <v>94</v>
      </c>
      <c r="AY726" s="24" t="s">
        <v>250</v>
      </c>
      <c r="BE726" s="206">
        <f>IF(N726="základní",J726,0)</f>
        <v>0</v>
      </c>
      <c r="BF726" s="206">
        <f>IF(N726="snížená",J726,0)</f>
        <v>0</v>
      </c>
      <c r="BG726" s="206">
        <f>IF(N726="zákl. přenesená",J726,0)</f>
        <v>0</v>
      </c>
      <c r="BH726" s="206">
        <f>IF(N726="sníž. přenesená",J726,0)</f>
        <v>0</v>
      </c>
      <c r="BI726" s="206">
        <f>IF(N726="nulová",J726,0)</f>
        <v>0</v>
      </c>
      <c r="BJ726" s="24" t="s">
        <v>94</v>
      </c>
      <c r="BK726" s="206">
        <f>ROUND(I726*H726,2)</f>
        <v>0</v>
      </c>
      <c r="BL726" s="24" t="s">
        <v>330</v>
      </c>
      <c r="BM726" s="24" t="s">
        <v>2985</v>
      </c>
    </row>
    <row r="727" spans="2:65" s="11" customFormat="1">
      <c r="B727" s="207"/>
      <c r="C727" s="208"/>
      <c r="D727" s="221" t="s">
        <v>260</v>
      </c>
      <c r="E727" s="231" t="s">
        <v>21</v>
      </c>
      <c r="F727" s="232" t="s">
        <v>1704</v>
      </c>
      <c r="G727" s="208"/>
      <c r="H727" s="233">
        <v>3.9249999999999998</v>
      </c>
      <c r="I727" s="213"/>
      <c r="J727" s="208"/>
      <c r="K727" s="208"/>
      <c r="L727" s="214"/>
      <c r="M727" s="215"/>
      <c r="N727" s="216"/>
      <c r="O727" s="216"/>
      <c r="P727" s="216"/>
      <c r="Q727" s="216"/>
      <c r="R727" s="216"/>
      <c r="S727" s="216"/>
      <c r="T727" s="217"/>
      <c r="AT727" s="218" t="s">
        <v>260</v>
      </c>
      <c r="AU727" s="218" t="s">
        <v>94</v>
      </c>
      <c r="AV727" s="11" t="s">
        <v>94</v>
      </c>
      <c r="AW727" s="11" t="s">
        <v>35</v>
      </c>
      <c r="AX727" s="11" t="s">
        <v>79</v>
      </c>
      <c r="AY727" s="218" t="s">
        <v>250</v>
      </c>
    </row>
    <row r="728" spans="2:65" s="1" customFormat="1" ht="22.5" customHeight="1">
      <c r="B728" s="41"/>
      <c r="C728" s="234" t="s">
        <v>1777</v>
      </c>
      <c r="D728" s="234" t="s">
        <v>304</v>
      </c>
      <c r="E728" s="235" t="s">
        <v>1706</v>
      </c>
      <c r="F728" s="236" t="s">
        <v>2986</v>
      </c>
      <c r="G728" s="237" t="s">
        <v>271</v>
      </c>
      <c r="H728" s="238">
        <v>71.954999999999998</v>
      </c>
      <c r="I728" s="239"/>
      <c r="J728" s="240">
        <f>ROUND(I728*H728,2)</f>
        <v>0</v>
      </c>
      <c r="K728" s="236" t="s">
        <v>257</v>
      </c>
      <c r="L728" s="241"/>
      <c r="M728" s="242" t="s">
        <v>21</v>
      </c>
      <c r="N728" s="243" t="s">
        <v>43</v>
      </c>
      <c r="O728" s="42"/>
      <c r="P728" s="204">
        <f>O728*H728</f>
        <v>0</v>
      </c>
      <c r="Q728" s="204">
        <v>2.5000000000000001E-3</v>
      </c>
      <c r="R728" s="204">
        <f>Q728*H728</f>
        <v>0.17988750000000001</v>
      </c>
      <c r="S728" s="204">
        <v>0</v>
      </c>
      <c r="T728" s="205">
        <f>S728*H728</f>
        <v>0</v>
      </c>
      <c r="AR728" s="24" t="s">
        <v>408</v>
      </c>
      <c r="AT728" s="24" t="s">
        <v>304</v>
      </c>
      <c r="AU728" s="24" t="s">
        <v>94</v>
      </c>
      <c r="AY728" s="24" t="s">
        <v>250</v>
      </c>
      <c r="BE728" s="206">
        <f>IF(N728="základní",J728,0)</f>
        <v>0</v>
      </c>
      <c r="BF728" s="206">
        <f>IF(N728="snížená",J728,0)</f>
        <v>0</v>
      </c>
      <c r="BG728" s="206">
        <f>IF(N728="zákl. přenesená",J728,0)</f>
        <v>0</v>
      </c>
      <c r="BH728" s="206">
        <f>IF(N728="sníž. přenesená",J728,0)</f>
        <v>0</v>
      </c>
      <c r="BI728" s="206">
        <f>IF(N728="nulová",J728,0)</f>
        <v>0</v>
      </c>
      <c r="BJ728" s="24" t="s">
        <v>94</v>
      </c>
      <c r="BK728" s="206">
        <f>ROUND(I728*H728,2)</f>
        <v>0</v>
      </c>
      <c r="BL728" s="24" t="s">
        <v>330</v>
      </c>
      <c r="BM728" s="24" t="s">
        <v>2987</v>
      </c>
    </row>
    <row r="729" spans="2:65" s="11" customFormat="1">
      <c r="B729" s="207"/>
      <c r="C729" s="208"/>
      <c r="D729" s="221" t="s">
        <v>260</v>
      </c>
      <c r="E729" s="231" t="s">
        <v>21</v>
      </c>
      <c r="F729" s="232" t="s">
        <v>2988</v>
      </c>
      <c r="G729" s="208"/>
      <c r="H729" s="233">
        <v>71.954999999999998</v>
      </c>
      <c r="I729" s="213"/>
      <c r="J729" s="208"/>
      <c r="K729" s="208"/>
      <c r="L729" s="214"/>
      <c r="M729" s="215"/>
      <c r="N729" s="216"/>
      <c r="O729" s="216"/>
      <c r="P729" s="216"/>
      <c r="Q729" s="216"/>
      <c r="R729" s="216"/>
      <c r="S729" s="216"/>
      <c r="T729" s="217"/>
      <c r="AT729" s="218" t="s">
        <v>260</v>
      </c>
      <c r="AU729" s="218" t="s">
        <v>94</v>
      </c>
      <c r="AV729" s="11" t="s">
        <v>94</v>
      </c>
      <c r="AW729" s="11" t="s">
        <v>35</v>
      </c>
      <c r="AX729" s="11" t="s">
        <v>79</v>
      </c>
      <c r="AY729" s="218" t="s">
        <v>250</v>
      </c>
    </row>
    <row r="730" spans="2:65" s="1" customFormat="1" ht="57" customHeight="1">
      <c r="B730" s="41"/>
      <c r="C730" s="195" t="s">
        <v>1782</v>
      </c>
      <c r="D730" s="195" t="s">
        <v>253</v>
      </c>
      <c r="E730" s="196" t="s">
        <v>1717</v>
      </c>
      <c r="F730" s="197" t="s">
        <v>1718</v>
      </c>
      <c r="G730" s="198" t="s">
        <v>271</v>
      </c>
      <c r="H730" s="199">
        <v>9.7769999999999992</v>
      </c>
      <c r="I730" s="200"/>
      <c r="J730" s="201">
        <f>ROUND(I730*H730,2)</f>
        <v>0</v>
      </c>
      <c r="K730" s="197" t="s">
        <v>21</v>
      </c>
      <c r="L730" s="61"/>
      <c r="M730" s="202" t="s">
        <v>21</v>
      </c>
      <c r="N730" s="203" t="s">
        <v>43</v>
      </c>
      <c r="O730" s="42"/>
      <c r="P730" s="204">
        <f>O730*H730</f>
        <v>0</v>
      </c>
      <c r="Q730" s="204">
        <v>7.0120000000000002E-2</v>
      </c>
      <c r="R730" s="204">
        <f>Q730*H730</f>
        <v>0.68556324000000002</v>
      </c>
      <c r="S730" s="204">
        <v>0</v>
      </c>
      <c r="T730" s="205">
        <f>S730*H730</f>
        <v>0</v>
      </c>
      <c r="AR730" s="24" t="s">
        <v>330</v>
      </c>
      <c r="AT730" s="24" t="s">
        <v>253</v>
      </c>
      <c r="AU730" s="24" t="s">
        <v>94</v>
      </c>
      <c r="AY730" s="24" t="s">
        <v>250</v>
      </c>
      <c r="BE730" s="206">
        <f>IF(N730="základní",J730,0)</f>
        <v>0</v>
      </c>
      <c r="BF730" s="206">
        <f>IF(N730="snížená",J730,0)</f>
        <v>0</v>
      </c>
      <c r="BG730" s="206">
        <f>IF(N730="zákl. přenesená",J730,0)</f>
        <v>0</v>
      </c>
      <c r="BH730" s="206">
        <f>IF(N730="sníž. přenesená",J730,0)</f>
        <v>0</v>
      </c>
      <c r="BI730" s="206">
        <f>IF(N730="nulová",J730,0)</f>
        <v>0</v>
      </c>
      <c r="BJ730" s="24" t="s">
        <v>94</v>
      </c>
      <c r="BK730" s="206">
        <f>ROUND(I730*H730,2)</f>
        <v>0</v>
      </c>
      <c r="BL730" s="24" t="s">
        <v>330</v>
      </c>
      <c r="BM730" s="24" t="s">
        <v>2989</v>
      </c>
    </row>
    <row r="731" spans="2:65" s="11" customFormat="1">
      <c r="B731" s="207"/>
      <c r="C731" s="208"/>
      <c r="D731" s="209" t="s">
        <v>260</v>
      </c>
      <c r="E731" s="210" t="s">
        <v>21</v>
      </c>
      <c r="F731" s="211" t="s">
        <v>2990</v>
      </c>
      <c r="G731" s="208"/>
      <c r="H731" s="212">
        <v>9.7769999999999992</v>
      </c>
      <c r="I731" s="213"/>
      <c r="J731" s="208"/>
      <c r="K731" s="208"/>
      <c r="L731" s="214"/>
      <c r="M731" s="215"/>
      <c r="N731" s="216"/>
      <c r="O731" s="216"/>
      <c r="P731" s="216"/>
      <c r="Q731" s="216"/>
      <c r="R731" s="216"/>
      <c r="S731" s="216"/>
      <c r="T731" s="217"/>
      <c r="AT731" s="218" t="s">
        <v>260</v>
      </c>
      <c r="AU731" s="218" t="s">
        <v>94</v>
      </c>
      <c r="AV731" s="11" t="s">
        <v>94</v>
      </c>
      <c r="AW731" s="11" t="s">
        <v>35</v>
      </c>
      <c r="AX731" s="11" t="s">
        <v>71</v>
      </c>
      <c r="AY731" s="218" t="s">
        <v>250</v>
      </c>
    </row>
    <row r="732" spans="2:65" s="12" customFormat="1">
      <c r="B732" s="219"/>
      <c r="C732" s="220"/>
      <c r="D732" s="221" t="s">
        <v>260</v>
      </c>
      <c r="E732" s="222" t="s">
        <v>1723</v>
      </c>
      <c r="F732" s="223" t="s">
        <v>263</v>
      </c>
      <c r="G732" s="220"/>
      <c r="H732" s="224">
        <v>9.7769999999999992</v>
      </c>
      <c r="I732" s="225"/>
      <c r="J732" s="220"/>
      <c r="K732" s="220"/>
      <c r="L732" s="226"/>
      <c r="M732" s="227"/>
      <c r="N732" s="228"/>
      <c r="O732" s="228"/>
      <c r="P732" s="228"/>
      <c r="Q732" s="228"/>
      <c r="R732" s="228"/>
      <c r="S732" s="228"/>
      <c r="T732" s="229"/>
      <c r="AT732" s="230" t="s">
        <v>260</v>
      </c>
      <c r="AU732" s="230" t="s">
        <v>94</v>
      </c>
      <c r="AV732" s="12" t="s">
        <v>251</v>
      </c>
      <c r="AW732" s="12" t="s">
        <v>35</v>
      </c>
      <c r="AX732" s="12" t="s">
        <v>79</v>
      </c>
      <c r="AY732" s="230" t="s">
        <v>250</v>
      </c>
    </row>
    <row r="733" spans="2:65" s="1" customFormat="1" ht="22.5" customHeight="1">
      <c r="B733" s="41"/>
      <c r="C733" s="195" t="s">
        <v>1786</v>
      </c>
      <c r="D733" s="195" t="s">
        <v>253</v>
      </c>
      <c r="E733" s="196" t="s">
        <v>1725</v>
      </c>
      <c r="F733" s="197" t="s">
        <v>1726</v>
      </c>
      <c r="G733" s="198" t="s">
        <v>271</v>
      </c>
      <c r="H733" s="199">
        <v>41.598999999999997</v>
      </c>
      <c r="I733" s="200"/>
      <c r="J733" s="201">
        <f>ROUND(I733*H733,2)</f>
        <v>0</v>
      </c>
      <c r="K733" s="197" t="s">
        <v>21</v>
      </c>
      <c r="L733" s="61"/>
      <c r="M733" s="202" t="s">
        <v>21</v>
      </c>
      <c r="N733" s="203" t="s">
        <v>43</v>
      </c>
      <c r="O733" s="42"/>
      <c r="P733" s="204">
        <f>O733*H733</f>
        <v>0</v>
      </c>
      <c r="Q733" s="204">
        <v>0</v>
      </c>
      <c r="R733" s="204">
        <f>Q733*H733</f>
        <v>0</v>
      </c>
      <c r="S733" s="204">
        <v>0</v>
      </c>
      <c r="T733" s="205">
        <f>S733*H733</f>
        <v>0</v>
      </c>
      <c r="AR733" s="24" t="s">
        <v>330</v>
      </c>
      <c r="AT733" s="24" t="s">
        <v>253</v>
      </c>
      <c r="AU733" s="24" t="s">
        <v>94</v>
      </c>
      <c r="AY733" s="24" t="s">
        <v>250</v>
      </c>
      <c r="BE733" s="206">
        <f>IF(N733="základní",J733,0)</f>
        <v>0</v>
      </c>
      <c r="BF733" s="206">
        <f>IF(N733="snížená",J733,0)</f>
        <v>0</v>
      </c>
      <c r="BG733" s="206">
        <f>IF(N733="zákl. přenesená",J733,0)</f>
        <v>0</v>
      </c>
      <c r="BH733" s="206">
        <f>IF(N733="sníž. přenesená",J733,0)</f>
        <v>0</v>
      </c>
      <c r="BI733" s="206">
        <f>IF(N733="nulová",J733,0)</f>
        <v>0</v>
      </c>
      <c r="BJ733" s="24" t="s">
        <v>94</v>
      </c>
      <c r="BK733" s="206">
        <f>ROUND(I733*H733,2)</f>
        <v>0</v>
      </c>
      <c r="BL733" s="24" t="s">
        <v>330</v>
      </c>
      <c r="BM733" s="24" t="s">
        <v>2991</v>
      </c>
    </row>
    <row r="734" spans="2:65" s="11" customFormat="1">
      <c r="B734" s="207"/>
      <c r="C734" s="208"/>
      <c r="D734" s="209" t="s">
        <v>260</v>
      </c>
      <c r="E734" s="210" t="s">
        <v>21</v>
      </c>
      <c r="F734" s="211" t="s">
        <v>2992</v>
      </c>
      <c r="G734" s="208"/>
      <c r="H734" s="212">
        <v>21.405000000000001</v>
      </c>
      <c r="I734" s="213"/>
      <c r="J734" s="208"/>
      <c r="K734" s="208"/>
      <c r="L734" s="214"/>
      <c r="M734" s="215"/>
      <c r="N734" s="216"/>
      <c r="O734" s="216"/>
      <c r="P734" s="216"/>
      <c r="Q734" s="216"/>
      <c r="R734" s="216"/>
      <c r="S734" s="216"/>
      <c r="T734" s="217"/>
      <c r="AT734" s="218" t="s">
        <v>260</v>
      </c>
      <c r="AU734" s="218" t="s">
        <v>94</v>
      </c>
      <c r="AV734" s="11" t="s">
        <v>94</v>
      </c>
      <c r="AW734" s="11" t="s">
        <v>35</v>
      </c>
      <c r="AX734" s="11" t="s">
        <v>71</v>
      </c>
      <c r="AY734" s="218" t="s">
        <v>250</v>
      </c>
    </row>
    <row r="735" spans="2:65" s="11" customFormat="1">
      <c r="B735" s="207"/>
      <c r="C735" s="208"/>
      <c r="D735" s="209" t="s">
        <v>260</v>
      </c>
      <c r="E735" s="210" t="s">
        <v>21</v>
      </c>
      <c r="F735" s="211" t="s">
        <v>2993</v>
      </c>
      <c r="G735" s="208"/>
      <c r="H735" s="212">
        <v>20.193999999999999</v>
      </c>
      <c r="I735" s="213"/>
      <c r="J735" s="208"/>
      <c r="K735" s="208"/>
      <c r="L735" s="214"/>
      <c r="M735" s="215"/>
      <c r="N735" s="216"/>
      <c r="O735" s="216"/>
      <c r="P735" s="216"/>
      <c r="Q735" s="216"/>
      <c r="R735" s="216"/>
      <c r="S735" s="216"/>
      <c r="T735" s="217"/>
      <c r="AT735" s="218" t="s">
        <v>260</v>
      </c>
      <c r="AU735" s="218" t="s">
        <v>94</v>
      </c>
      <c r="AV735" s="11" t="s">
        <v>94</v>
      </c>
      <c r="AW735" s="11" t="s">
        <v>35</v>
      </c>
      <c r="AX735" s="11" t="s">
        <v>71</v>
      </c>
      <c r="AY735" s="218" t="s">
        <v>250</v>
      </c>
    </row>
    <row r="736" spans="2:65" s="12" customFormat="1">
      <c r="B736" s="219"/>
      <c r="C736" s="220"/>
      <c r="D736" s="221" t="s">
        <v>260</v>
      </c>
      <c r="E736" s="222" t="s">
        <v>21</v>
      </c>
      <c r="F736" s="223" t="s">
        <v>263</v>
      </c>
      <c r="G736" s="220"/>
      <c r="H736" s="224">
        <v>41.598999999999997</v>
      </c>
      <c r="I736" s="225"/>
      <c r="J736" s="220"/>
      <c r="K736" s="220"/>
      <c r="L736" s="226"/>
      <c r="M736" s="227"/>
      <c r="N736" s="228"/>
      <c r="O736" s="228"/>
      <c r="P736" s="228"/>
      <c r="Q736" s="228"/>
      <c r="R736" s="228"/>
      <c r="S736" s="228"/>
      <c r="T736" s="229"/>
      <c r="AT736" s="230" t="s">
        <v>260</v>
      </c>
      <c r="AU736" s="230" t="s">
        <v>94</v>
      </c>
      <c r="AV736" s="12" t="s">
        <v>251</v>
      </c>
      <c r="AW736" s="12" t="s">
        <v>35</v>
      </c>
      <c r="AX736" s="12" t="s">
        <v>79</v>
      </c>
      <c r="AY736" s="230" t="s">
        <v>250</v>
      </c>
    </row>
    <row r="737" spans="2:65" s="1" customFormat="1" ht="31.5" customHeight="1">
      <c r="B737" s="41"/>
      <c r="C737" s="195" t="s">
        <v>1790</v>
      </c>
      <c r="D737" s="195" t="s">
        <v>253</v>
      </c>
      <c r="E737" s="196" t="s">
        <v>2994</v>
      </c>
      <c r="F737" s="197" t="s">
        <v>2995</v>
      </c>
      <c r="G737" s="198" t="s">
        <v>271</v>
      </c>
      <c r="H737" s="199">
        <v>1.8129999999999999</v>
      </c>
      <c r="I737" s="200"/>
      <c r="J737" s="201">
        <f>ROUND(I737*H737,2)</f>
        <v>0</v>
      </c>
      <c r="K737" s="197" t="s">
        <v>257</v>
      </c>
      <c r="L737" s="61"/>
      <c r="M737" s="202" t="s">
        <v>21</v>
      </c>
      <c r="N737" s="203" t="s">
        <v>43</v>
      </c>
      <c r="O737" s="42"/>
      <c r="P737" s="204">
        <f>O737*H737</f>
        <v>0</v>
      </c>
      <c r="Q737" s="204">
        <v>1.387E-2</v>
      </c>
      <c r="R737" s="204">
        <f>Q737*H737</f>
        <v>2.5146310000000002E-2</v>
      </c>
      <c r="S737" s="204">
        <v>0</v>
      </c>
      <c r="T737" s="205">
        <f>S737*H737</f>
        <v>0</v>
      </c>
      <c r="AR737" s="24" t="s">
        <v>330</v>
      </c>
      <c r="AT737" s="24" t="s">
        <v>253</v>
      </c>
      <c r="AU737" s="24" t="s">
        <v>94</v>
      </c>
      <c r="AY737" s="24" t="s">
        <v>250</v>
      </c>
      <c r="BE737" s="206">
        <f>IF(N737="základní",J737,0)</f>
        <v>0</v>
      </c>
      <c r="BF737" s="206">
        <f>IF(N737="snížená",J737,0)</f>
        <v>0</v>
      </c>
      <c r="BG737" s="206">
        <f>IF(N737="zákl. přenesená",J737,0)</f>
        <v>0</v>
      </c>
      <c r="BH737" s="206">
        <f>IF(N737="sníž. přenesená",J737,0)</f>
        <v>0</v>
      </c>
      <c r="BI737" s="206">
        <f>IF(N737="nulová",J737,0)</f>
        <v>0</v>
      </c>
      <c r="BJ737" s="24" t="s">
        <v>94</v>
      </c>
      <c r="BK737" s="206">
        <f>ROUND(I737*H737,2)</f>
        <v>0</v>
      </c>
      <c r="BL737" s="24" t="s">
        <v>330</v>
      </c>
      <c r="BM737" s="24" t="s">
        <v>2996</v>
      </c>
    </row>
    <row r="738" spans="2:65" s="11" customFormat="1">
      <c r="B738" s="207"/>
      <c r="C738" s="208"/>
      <c r="D738" s="209" t="s">
        <v>260</v>
      </c>
      <c r="E738" s="210" t="s">
        <v>21</v>
      </c>
      <c r="F738" s="211" t="s">
        <v>2997</v>
      </c>
      <c r="G738" s="208"/>
      <c r="H738" s="212">
        <v>1.8129999999999999</v>
      </c>
      <c r="I738" s="213"/>
      <c r="J738" s="208"/>
      <c r="K738" s="208"/>
      <c r="L738" s="214"/>
      <c r="M738" s="215"/>
      <c r="N738" s="216"/>
      <c r="O738" s="216"/>
      <c r="P738" s="216"/>
      <c r="Q738" s="216"/>
      <c r="R738" s="216"/>
      <c r="S738" s="216"/>
      <c r="T738" s="217"/>
      <c r="AT738" s="218" t="s">
        <v>260</v>
      </c>
      <c r="AU738" s="218" t="s">
        <v>94</v>
      </c>
      <c r="AV738" s="11" t="s">
        <v>94</v>
      </c>
      <c r="AW738" s="11" t="s">
        <v>35</v>
      </c>
      <c r="AX738" s="11" t="s">
        <v>71</v>
      </c>
      <c r="AY738" s="218" t="s">
        <v>250</v>
      </c>
    </row>
    <row r="739" spans="2:65" s="12" customFormat="1">
      <c r="B739" s="219"/>
      <c r="C739" s="220"/>
      <c r="D739" s="221" t="s">
        <v>260</v>
      </c>
      <c r="E739" s="222" t="s">
        <v>2998</v>
      </c>
      <c r="F739" s="223" t="s">
        <v>263</v>
      </c>
      <c r="G739" s="220"/>
      <c r="H739" s="224">
        <v>1.8129999999999999</v>
      </c>
      <c r="I739" s="225"/>
      <c r="J739" s="220"/>
      <c r="K739" s="220"/>
      <c r="L739" s="226"/>
      <c r="M739" s="227"/>
      <c r="N739" s="228"/>
      <c r="O739" s="228"/>
      <c r="P739" s="228"/>
      <c r="Q739" s="228"/>
      <c r="R739" s="228"/>
      <c r="S739" s="228"/>
      <c r="T739" s="229"/>
      <c r="AT739" s="230" t="s">
        <v>260</v>
      </c>
      <c r="AU739" s="230" t="s">
        <v>94</v>
      </c>
      <c r="AV739" s="12" t="s">
        <v>251</v>
      </c>
      <c r="AW739" s="12" t="s">
        <v>35</v>
      </c>
      <c r="AX739" s="12" t="s">
        <v>79</v>
      </c>
      <c r="AY739" s="230" t="s">
        <v>250</v>
      </c>
    </row>
    <row r="740" spans="2:65" s="1" customFormat="1" ht="44.25" customHeight="1">
      <c r="B740" s="41"/>
      <c r="C740" s="195" t="s">
        <v>1798</v>
      </c>
      <c r="D740" s="195" t="s">
        <v>253</v>
      </c>
      <c r="E740" s="196" t="s">
        <v>2999</v>
      </c>
      <c r="F740" s="197" t="s">
        <v>1732</v>
      </c>
      <c r="G740" s="198" t="s">
        <v>271</v>
      </c>
      <c r="H740" s="199">
        <v>50.140999999999998</v>
      </c>
      <c r="I740" s="200"/>
      <c r="J740" s="201">
        <f>ROUND(I740*H740,2)</f>
        <v>0</v>
      </c>
      <c r="K740" s="197" t="s">
        <v>21</v>
      </c>
      <c r="L740" s="61"/>
      <c r="M740" s="202" t="s">
        <v>21</v>
      </c>
      <c r="N740" s="203" t="s">
        <v>43</v>
      </c>
      <c r="O740" s="42"/>
      <c r="P740" s="204">
        <f>O740*H740</f>
        <v>0</v>
      </c>
      <c r="Q740" s="204">
        <v>2.767E-2</v>
      </c>
      <c r="R740" s="204">
        <f>Q740*H740</f>
        <v>1.3874014699999999</v>
      </c>
      <c r="S740" s="204">
        <v>0</v>
      </c>
      <c r="T740" s="205">
        <f>S740*H740</f>
        <v>0</v>
      </c>
      <c r="AR740" s="24" t="s">
        <v>330</v>
      </c>
      <c r="AT740" s="24" t="s">
        <v>253</v>
      </c>
      <c r="AU740" s="24" t="s">
        <v>94</v>
      </c>
      <c r="AY740" s="24" t="s">
        <v>250</v>
      </c>
      <c r="BE740" s="206">
        <f>IF(N740="základní",J740,0)</f>
        <v>0</v>
      </c>
      <c r="BF740" s="206">
        <f>IF(N740="snížená",J740,0)</f>
        <v>0</v>
      </c>
      <c r="BG740" s="206">
        <f>IF(N740="zákl. přenesená",J740,0)</f>
        <v>0</v>
      </c>
      <c r="BH740" s="206">
        <f>IF(N740="sníž. přenesená",J740,0)</f>
        <v>0</v>
      </c>
      <c r="BI740" s="206">
        <f>IF(N740="nulová",J740,0)</f>
        <v>0</v>
      </c>
      <c r="BJ740" s="24" t="s">
        <v>94</v>
      </c>
      <c r="BK740" s="206">
        <f>ROUND(I740*H740,2)</f>
        <v>0</v>
      </c>
      <c r="BL740" s="24" t="s">
        <v>330</v>
      </c>
      <c r="BM740" s="24" t="s">
        <v>3000</v>
      </c>
    </row>
    <row r="741" spans="2:65" s="11" customFormat="1">
      <c r="B741" s="207"/>
      <c r="C741" s="208"/>
      <c r="D741" s="209" t="s">
        <v>260</v>
      </c>
      <c r="E741" s="210" t="s">
        <v>21</v>
      </c>
      <c r="F741" s="211" t="s">
        <v>3001</v>
      </c>
      <c r="G741" s="208"/>
      <c r="H741" s="212">
        <v>3.8479999999999999</v>
      </c>
      <c r="I741" s="213"/>
      <c r="J741" s="208"/>
      <c r="K741" s="208"/>
      <c r="L741" s="214"/>
      <c r="M741" s="215"/>
      <c r="N741" s="216"/>
      <c r="O741" s="216"/>
      <c r="P741" s="216"/>
      <c r="Q741" s="216"/>
      <c r="R741" s="216"/>
      <c r="S741" s="216"/>
      <c r="T741" s="217"/>
      <c r="AT741" s="218" t="s">
        <v>260</v>
      </c>
      <c r="AU741" s="218" t="s">
        <v>94</v>
      </c>
      <c r="AV741" s="11" t="s">
        <v>94</v>
      </c>
      <c r="AW741" s="11" t="s">
        <v>35</v>
      </c>
      <c r="AX741" s="11" t="s">
        <v>71</v>
      </c>
      <c r="AY741" s="218" t="s">
        <v>250</v>
      </c>
    </row>
    <row r="742" spans="2:65" s="11" customFormat="1">
      <c r="B742" s="207"/>
      <c r="C742" s="208"/>
      <c r="D742" s="209" t="s">
        <v>260</v>
      </c>
      <c r="E742" s="210" t="s">
        <v>21</v>
      </c>
      <c r="F742" s="211" t="s">
        <v>3002</v>
      </c>
      <c r="G742" s="208"/>
      <c r="H742" s="212">
        <v>7.992</v>
      </c>
      <c r="I742" s="213"/>
      <c r="J742" s="208"/>
      <c r="K742" s="208"/>
      <c r="L742" s="214"/>
      <c r="M742" s="215"/>
      <c r="N742" s="216"/>
      <c r="O742" s="216"/>
      <c r="P742" s="216"/>
      <c r="Q742" s="216"/>
      <c r="R742" s="216"/>
      <c r="S742" s="216"/>
      <c r="T742" s="217"/>
      <c r="AT742" s="218" t="s">
        <v>260</v>
      </c>
      <c r="AU742" s="218" t="s">
        <v>94</v>
      </c>
      <c r="AV742" s="11" t="s">
        <v>94</v>
      </c>
      <c r="AW742" s="11" t="s">
        <v>35</v>
      </c>
      <c r="AX742" s="11" t="s">
        <v>71</v>
      </c>
      <c r="AY742" s="218" t="s">
        <v>250</v>
      </c>
    </row>
    <row r="743" spans="2:65" s="11" customFormat="1">
      <c r="B743" s="207"/>
      <c r="C743" s="208"/>
      <c r="D743" s="209" t="s">
        <v>260</v>
      </c>
      <c r="E743" s="210" t="s">
        <v>21</v>
      </c>
      <c r="F743" s="211" t="s">
        <v>3003</v>
      </c>
      <c r="G743" s="208"/>
      <c r="H743" s="212">
        <v>12.996</v>
      </c>
      <c r="I743" s="213"/>
      <c r="J743" s="208"/>
      <c r="K743" s="208"/>
      <c r="L743" s="214"/>
      <c r="M743" s="215"/>
      <c r="N743" s="216"/>
      <c r="O743" s="216"/>
      <c r="P743" s="216"/>
      <c r="Q743" s="216"/>
      <c r="R743" s="216"/>
      <c r="S743" s="216"/>
      <c r="T743" s="217"/>
      <c r="AT743" s="218" t="s">
        <v>260</v>
      </c>
      <c r="AU743" s="218" t="s">
        <v>94</v>
      </c>
      <c r="AV743" s="11" t="s">
        <v>94</v>
      </c>
      <c r="AW743" s="11" t="s">
        <v>35</v>
      </c>
      <c r="AX743" s="11" t="s">
        <v>71</v>
      </c>
      <c r="AY743" s="218" t="s">
        <v>250</v>
      </c>
    </row>
    <row r="744" spans="2:65" s="11" customFormat="1">
      <c r="B744" s="207"/>
      <c r="C744" s="208"/>
      <c r="D744" s="209" t="s">
        <v>260</v>
      </c>
      <c r="E744" s="210" t="s">
        <v>21</v>
      </c>
      <c r="F744" s="211" t="s">
        <v>3004</v>
      </c>
      <c r="G744" s="208"/>
      <c r="H744" s="212">
        <v>15.391999999999999</v>
      </c>
      <c r="I744" s="213"/>
      <c r="J744" s="208"/>
      <c r="K744" s="208"/>
      <c r="L744" s="214"/>
      <c r="M744" s="215"/>
      <c r="N744" s="216"/>
      <c r="O744" s="216"/>
      <c r="P744" s="216"/>
      <c r="Q744" s="216"/>
      <c r="R744" s="216"/>
      <c r="S744" s="216"/>
      <c r="T744" s="217"/>
      <c r="AT744" s="218" t="s">
        <v>260</v>
      </c>
      <c r="AU744" s="218" t="s">
        <v>94</v>
      </c>
      <c r="AV744" s="11" t="s">
        <v>94</v>
      </c>
      <c r="AW744" s="11" t="s">
        <v>35</v>
      </c>
      <c r="AX744" s="11" t="s">
        <v>71</v>
      </c>
      <c r="AY744" s="218" t="s">
        <v>250</v>
      </c>
    </row>
    <row r="745" spans="2:65" s="11" customFormat="1">
      <c r="B745" s="207"/>
      <c r="C745" s="208"/>
      <c r="D745" s="209" t="s">
        <v>260</v>
      </c>
      <c r="E745" s="210" t="s">
        <v>21</v>
      </c>
      <c r="F745" s="211" t="s">
        <v>3005</v>
      </c>
      <c r="G745" s="208"/>
      <c r="H745" s="212">
        <v>9.9130000000000003</v>
      </c>
      <c r="I745" s="213"/>
      <c r="J745" s="208"/>
      <c r="K745" s="208"/>
      <c r="L745" s="214"/>
      <c r="M745" s="215"/>
      <c r="N745" s="216"/>
      <c r="O745" s="216"/>
      <c r="P745" s="216"/>
      <c r="Q745" s="216"/>
      <c r="R745" s="216"/>
      <c r="S745" s="216"/>
      <c r="T745" s="217"/>
      <c r="AT745" s="218" t="s">
        <v>260</v>
      </c>
      <c r="AU745" s="218" t="s">
        <v>94</v>
      </c>
      <c r="AV745" s="11" t="s">
        <v>94</v>
      </c>
      <c r="AW745" s="11" t="s">
        <v>35</v>
      </c>
      <c r="AX745" s="11" t="s">
        <v>71</v>
      </c>
      <c r="AY745" s="218" t="s">
        <v>250</v>
      </c>
    </row>
    <row r="746" spans="2:65" s="12" customFormat="1">
      <c r="B746" s="219"/>
      <c r="C746" s="220"/>
      <c r="D746" s="221" t="s">
        <v>260</v>
      </c>
      <c r="E746" s="222" t="s">
        <v>166</v>
      </c>
      <c r="F746" s="223" t="s">
        <v>263</v>
      </c>
      <c r="G746" s="220"/>
      <c r="H746" s="224">
        <v>50.140999999999998</v>
      </c>
      <c r="I746" s="225"/>
      <c r="J746" s="220"/>
      <c r="K746" s="220"/>
      <c r="L746" s="226"/>
      <c r="M746" s="227"/>
      <c r="N746" s="228"/>
      <c r="O746" s="228"/>
      <c r="P746" s="228"/>
      <c r="Q746" s="228"/>
      <c r="R746" s="228"/>
      <c r="S746" s="228"/>
      <c r="T746" s="229"/>
      <c r="AT746" s="230" t="s">
        <v>260</v>
      </c>
      <c r="AU746" s="230" t="s">
        <v>94</v>
      </c>
      <c r="AV746" s="12" t="s">
        <v>251</v>
      </c>
      <c r="AW746" s="12" t="s">
        <v>35</v>
      </c>
      <c r="AX746" s="12" t="s">
        <v>79</v>
      </c>
      <c r="AY746" s="230" t="s">
        <v>250</v>
      </c>
    </row>
    <row r="747" spans="2:65" s="1" customFormat="1" ht="44.25" customHeight="1">
      <c r="B747" s="41"/>
      <c r="C747" s="195" t="s">
        <v>1803</v>
      </c>
      <c r="D747" s="195" t="s">
        <v>253</v>
      </c>
      <c r="E747" s="196" t="s">
        <v>3006</v>
      </c>
      <c r="F747" s="197" t="s">
        <v>1741</v>
      </c>
      <c r="G747" s="198" t="s">
        <v>271</v>
      </c>
      <c r="H747" s="199">
        <v>20.402999999999999</v>
      </c>
      <c r="I747" s="200"/>
      <c r="J747" s="201">
        <f>ROUND(I747*H747,2)</f>
        <v>0</v>
      </c>
      <c r="K747" s="197" t="s">
        <v>21</v>
      </c>
      <c r="L747" s="61"/>
      <c r="M747" s="202" t="s">
        <v>21</v>
      </c>
      <c r="N747" s="203" t="s">
        <v>43</v>
      </c>
      <c r="O747" s="42"/>
      <c r="P747" s="204">
        <f>O747*H747</f>
        <v>0</v>
      </c>
      <c r="Q747" s="204">
        <v>2.767E-2</v>
      </c>
      <c r="R747" s="204">
        <f>Q747*H747</f>
        <v>0.56455100999999996</v>
      </c>
      <c r="S747" s="204">
        <v>0</v>
      </c>
      <c r="T747" s="205">
        <f>S747*H747</f>
        <v>0</v>
      </c>
      <c r="AR747" s="24" t="s">
        <v>330</v>
      </c>
      <c r="AT747" s="24" t="s">
        <v>253</v>
      </c>
      <c r="AU747" s="24" t="s">
        <v>94</v>
      </c>
      <c r="AY747" s="24" t="s">
        <v>250</v>
      </c>
      <c r="BE747" s="206">
        <f>IF(N747="základní",J747,0)</f>
        <v>0</v>
      </c>
      <c r="BF747" s="206">
        <f>IF(N747="snížená",J747,0)</f>
        <v>0</v>
      </c>
      <c r="BG747" s="206">
        <f>IF(N747="zákl. přenesená",J747,0)</f>
        <v>0</v>
      </c>
      <c r="BH747" s="206">
        <f>IF(N747="sníž. přenesená",J747,0)</f>
        <v>0</v>
      </c>
      <c r="BI747" s="206">
        <f>IF(N747="nulová",J747,0)</f>
        <v>0</v>
      </c>
      <c r="BJ747" s="24" t="s">
        <v>94</v>
      </c>
      <c r="BK747" s="206">
        <f>ROUND(I747*H747,2)</f>
        <v>0</v>
      </c>
      <c r="BL747" s="24" t="s">
        <v>330</v>
      </c>
      <c r="BM747" s="24" t="s">
        <v>3007</v>
      </c>
    </row>
    <row r="748" spans="2:65" s="11" customFormat="1">
      <c r="B748" s="207"/>
      <c r="C748" s="208"/>
      <c r="D748" s="209" t="s">
        <v>260</v>
      </c>
      <c r="E748" s="210" t="s">
        <v>21</v>
      </c>
      <c r="F748" s="211" t="s">
        <v>3008</v>
      </c>
      <c r="G748" s="208"/>
      <c r="H748" s="212">
        <v>7.7880000000000003</v>
      </c>
      <c r="I748" s="213"/>
      <c r="J748" s="208"/>
      <c r="K748" s="208"/>
      <c r="L748" s="214"/>
      <c r="M748" s="215"/>
      <c r="N748" s="216"/>
      <c r="O748" s="216"/>
      <c r="P748" s="216"/>
      <c r="Q748" s="216"/>
      <c r="R748" s="216"/>
      <c r="S748" s="216"/>
      <c r="T748" s="217"/>
      <c r="AT748" s="218" t="s">
        <v>260</v>
      </c>
      <c r="AU748" s="218" t="s">
        <v>94</v>
      </c>
      <c r="AV748" s="11" t="s">
        <v>94</v>
      </c>
      <c r="AW748" s="11" t="s">
        <v>35</v>
      </c>
      <c r="AX748" s="11" t="s">
        <v>71</v>
      </c>
      <c r="AY748" s="218" t="s">
        <v>250</v>
      </c>
    </row>
    <row r="749" spans="2:65" s="11" customFormat="1">
      <c r="B749" s="207"/>
      <c r="C749" s="208"/>
      <c r="D749" s="209" t="s">
        <v>260</v>
      </c>
      <c r="E749" s="210" t="s">
        <v>21</v>
      </c>
      <c r="F749" s="211" t="s">
        <v>3009</v>
      </c>
      <c r="G749" s="208"/>
      <c r="H749" s="212">
        <v>5.6890000000000001</v>
      </c>
      <c r="I749" s="213"/>
      <c r="J749" s="208"/>
      <c r="K749" s="208"/>
      <c r="L749" s="214"/>
      <c r="M749" s="215"/>
      <c r="N749" s="216"/>
      <c r="O749" s="216"/>
      <c r="P749" s="216"/>
      <c r="Q749" s="216"/>
      <c r="R749" s="216"/>
      <c r="S749" s="216"/>
      <c r="T749" s="217"/>
      <c r="AT749" s="218" t="s">
        <v>260</v>
      </c>
      <c r="AU749" s="218" t="s">
        <v>94</v>
      </c>
      <c r="AV749" s="11" t="s">
        <v>94</v>
      </c>
      <c r="AW749" s="11" t="s">
        <v>35</v>
      </c>
      <c r="AX749" s="11" t="s">
        <v>71</v>
      </c>
      <c r="AY749" s="218" t="s">
        <v>250</v>
      </c>
    </row>
    <row r="750" spans="2:65" s="11" customFormat="1">
      <c r="B750" s="207"/>
      <c r="C750" s="208"/>
      <c r="D750" s="209" t="s">
        <v>260</v>
      </c>
      <c r="E750" s="210" t="s">
        <v>21</v>
      </c>
      <c r="F750" s="211" t="s">
        <v>3010</v>
      </c>
      <c r="G750" s="208"/>
      <c r="H750" s="212">
        <v>2.1920000000000002</v>
      </c>
      <c r="I750" s="213"/>
      <c r="J750" s="208"/>
      <c r="K750" s="208"/>
      <c r="L750" s="214"/>
      <c r="M750" s="215"/>
      <c r="N750" s="216"/>
      <c r="O750" s="216"/>
      <c r="P750" s="216"/>
      <c r="Q750" s="216"/>
      <c r="R750" s="216"/>
      <c r="S750" s="216"/>
      <c r="T750" s="217"/>
      <c r="AT750" s="218" t="s">
        <v>260</v>
      </c>
      <c r="AU750" s="218" t="s">
        <v>94</v>
      </c>
      <c r="AV750" s="11" t="s">
        <v>94</v>
      </c>
      <c r="AW750" s="11" t="s">
        <v>35</v>
      </c>
      <c r="AX750" s="11" t="s">
        <v>71</v>
      </c>
      <c r="AY750" s="218" t="s">
        <v>250</v>
      </c>
    </row>
    <row r="751" spans="2:65" s="11" customFormat="1">
      <c r="B751" s="207"/>
      <c r="C751" s="208"/>
      <c r="D751" s="209" t="s">
        <v>260</v>
      </c>
      <c r="E751" s="210" t="s">
        <v>21</v>
      </c>
      <c r="F751" s="211" t="s">
        <v>3011</v>
      </c>
      <c r="G751" s="208"/>
      <c r="H751" s="212">
        <v>4.734</v>
      </c>
      <c r="I751" s="213"/>
      <c r="J751" s="208"/>
      <c r="K751" s="208"/>
      <c r="L751" s="214"/>
      <c r="M751" s="215"/>
      <c r="N751" s="216"/>
      <c r="O751" s="216"/>
      <c r="P751" s="216"/>
      <c r="Q751" s="216"/>
      <c r="R751" s="216"/>
      <c r="S751" s="216"/>
      <c r="T751" s="217"/>
      <c r="AT751" s="218" t="s">
        <v>260</v>
      </c>
      <c r="AU751" s="218" t="s">
        <v>94</v>
      </c>
      <c r="AV751" s="11" t="s">
        <v>94</v>
      </c>
      <c r="AW751" s="11" t="s">
        <v>35</v>
      </c>
      <c r="AX751" s="11" t="s">
        <v>71</v>
      </c>
      <c r="AY751" s="218" t="s">
        <v>250</v>
      </c>
    </row>
    <row r="752" spans="2:65" s="12" customFormat="1">
      <c r="B752" s="219"/>
      <c r="C752" s="220"/>
      <c r="D752" s="221" t="s">
        <v>260</v>
      </c>
      <c r="E752" s="222" t="s">
        <v>168</v>
      </c>
      <c r="F752" s="223" t="s">
        <v>263</v>
      </c>
      <c r="G752" s="220"/>
      <c r="H752" s="224">
        <v>20.402999999999999</v>
      </c>
      <c r="I752" s="225"/>
      <c r="J752" s="220"/>
      <c r="K752" s="220"/>
      <c r="L752" s="226"/>
      <c r="M752" s="227"/>
      <c r="N752" s="228"/>
      <c r="O752" s="228"/>
      <c r="P752" s="228"/>
      <c r="Q752" s="228"/>
      <c r="R752" s="228"/>
      <c r="S752" s="228"/>
      <c r="T752" s="229"/>
      <c r="AT752" s="230" t="s">
        <v>260</v>
      </c>
      <c r="AU752" s="230" t="s">
        <v>94</v>
      </c>
      <c r="AV752" s="12" t="s">
        <v>251</v>
      </c>
      <c r="AW752" s="12" t="s">
        <v>35</v>
      </c>
      <c r="AX752" s="12" t="s">
        <v>79</v>
      </c>
      <c r="AY752" s="230" t="s">
        <v>250</v>
      </c>
    </row>
    <row r="753" spans="2:65" s="1" customFormat="1" ht="44.25" customHeight="1">
      <c r="B753" s="41"/>
      <c r="C753" s="195" t="s">
        <v>1808</v>
      </c>
      <c r="D753" s="195" t="s">
        <v>253</v>
      </c>
      <c r="E753" s="196" t="s">
        <v>1744</v>
      </c>
      <c r="F753" s="197" t="s">
        <v>3012</v>
      </c>
      <c r="G753" s="198" t="s">
        <v>271</v>
      </c>
      <c r="H753" s="199">
        <v>51.408000000000001</v>
      </c>
      <c r="I753" s="200"/>
      <c r="J753" s="201">
        <f>ROUND(I753*H753,2)</f>
        <v>0</v>
      </c>
      <c r="K753" s="197" t="s">
        <v>21</v>
      </c>
      <c r="L753" s="61"/>
      <c r="M753" s="202" t="s">
        <v>21</v>
      </c>
      <c r="N753" s="203" t="s">
        <v>43</v>
      </c>
      <c r="O753" s="42"/>
      <c r="P753" s="204">
        <f>O753*H753</f>
        <v>0</v>
      </c>
      <c r="Q753" s="204">
        <v>2.7099999999999999E-2</v>
      </c>
      <c r="R753" s="204">
        <f>Q753*H753</f>
        <v>1.3931568000000001</v>
      </c>
      <c r="S753" s="204">
        <v>0</v>
      </c>
      <c r="T753" s="205">
        <f>S753*H753</f>
        <v>0</v>
      </c>
      <c r="AR753" s="24" t="s">
        <v>330</v>
      </c>
      <c r="AT753" s="24" t="s">
        <v>253</v>
      </c>
      <c r="AU753" s="24" t="s">
        <v>94</v>
      </c>
      <c r="AY753" s="24" t="s">
        <v>250</v>
      </c>
      <c r="BE753" s="206">
        <f>IF(N753="základní",J753,0)</f>
        <v>0</v>
      </c>
      <c r="BF753" s="206">
        <f>IF(N753="snížená",J753,0)</f>
        <v>0</v>
      </c>
      <c r="BG753" s="206">
        <f>IF(N753="zákl. přenesená",J753,0)</f>
        <v>0</v>
      </c>
      <c r="BH753" s="206">
        <f>IF(N753="sníž. přenesená",J753,0)</f>
        <v>0</v>
      </c>
      <c r="BI753" s="206">
        <f>IF(N753="nulová",J753,0)</f>
        <v>0</v>
      </c>
      <c r="BJ753" s="24" t="s">
        <v>94</v>
      </c>
      <c r="BK753" s="206">
        <f>ROUND(I753*H753,2)</f>
        <v>0</v>
      </c>
      <c r="BL753" s="24" t="s">
        <v>330</v>
      </c>
      <c r="BM753" s="24" t="s">
        <v>3013</v>
      </c>
    </row>
    <row r="754" spans="2:65" s="11" customFormat="1">
      <c r="B754" s="207"/>
      <c r="C754" s="208"/>
      <c r="D754" s="209" t="s">
        <v>260</v>
      </c>
      <c r="E754" s="210" t="s">
        <v>21</v>
      </c>
      <c r="F754" s="211" t="s">
        <v>3014</v>
      </c>
      <c r="G754" s="208"/>
      <c r="H754" s="212">
        <v>6.65</v>
      </c>
      <c r="I754" s="213"/>
      <c r="J754" s="208"/>
      <c r="K754" s="208"/>
      <c r="L754" s="214"/>
      <c r="M754" s="215"/>
      <c r="N754" s="216"/>
      <c r="O754" s="216"/>
      <c r="P754" s="216"/>
      <c r="Q754" s="216"/>
      <c r="R754" s="216"/>
      <c r="S754" s="216"/>
      <c r="T754" s="217"/>
      <c r="AT754" s="218" t="s">
        <v>260</v>
      </c>
      <c r="AU754" s="218" t="s">
        <v>94</v>
      </c>
      <c r="AV754" s="11" t="s">
        <v>94</v>
      </c>
      <c r="AW754" s="11" t="s">
        <v>35</v>
      </c>
      <c r="AX754" s="11" t="s">
        <v>71</v>
      </c>
      <c r="AY754" s="218" t="s">
        <v>250</v>
      </c>
    </row>
    <row r="755" spans="2:65" s="11" customFormat="1">
      <c r="B755" s="207"/>
      <c r="C755" s="208"/>
      <c r="D755" s="209" t="s">
        <v>260</v>
      </c>
      <c r="E755" s="210" t="s">
        <v>21</v>
      </c>
      <c r="F755" s="211" t="s">
        <v>3015</v>
      </c>
      <c r="G755" s="208"/>
      <c r="H755" s="212">
        <v>5.165</v>
      </c>
      <c r="I755" s="213"/>
      <c r="J755" s="208"/>
      <c r="K755" s="208"/>
      <c r="L755" s="214"/>
      <c r="M755" s="215"/>
      <c r="N755" s="216"/>
      <c r="O755" s="216"/>
      <c r="P755" s="216"/>
      <c r="Q755" s="216"/>
      <c r="R755" s="216"/>
      <c r="S755" s="216"/>
      <c r="T755" s="217"/>
      <c r="AT755" s="218" t="s">
        <v>260</v>
      </c>
      <c r="AU755" s="218" t="s">
        <v>94</v>
      </c>
      <c r="AV755" s="11" t="s">
        <v>94</v>
      </c>
      <c r="AW755" s="11" t="s">
        <v>35</v>
      </c>
      <c r="AX755" s="11" t="s">
        <v>71</v>
      </c>
      <c r="AY755" s="218" t="s">
        <v>250</v>
      </c>
    </row>
    <row r="756" spans="2:65" s="11" customFormat="1">
      <c r="B756" s="207"/>
      <c r="C756" s="208"/>
      <c r="D756" s="209" t="s">
        <v>260</v>
      </c>
      <c r="E756" s="210" t="s">
        <v>21</v>
      </c>
      <c r="F756" s="211" t="s">
        <v>3016</v>
      </c>
      <c r="G756" s="208"/>
      <c r="H756" s="212">
        <v>8.2089999999999996</v>
      </c>
      <c r="I756" s="213"/>
      <c r="J756" s="208"/>
      <c r="K756" s="208"/>
      <c r="L756" s="214"/>
      <c r="M756" s="215"/>
      <c r="N756" s="216"/>
      <c r="O756" s="216"/>
      <c r="P756" s="216"/>
      <c r="Q756" s="216"/>
      <c r="R756" s="216"/>
      <c r="S756" s="216"/>
      <c r="T756" s="217"/>
      <c r="AT756" s="218" t="s">
        <v>260</v>
      </c>
      <c r="AU756" s="218" t="s">
        <v>94</v>
      </c>
      <c r="AV756" s="11" t="s">
        <v>94</v>
      </c>
      <c r="AW756" s="11" t="s">
        <v>35</v>
      </c>
      <c r="AX756" s="11" t="s">
        <v>71</v>
      </c>
      <c r="AY756" s="218" t="s">
        <v>250</v>
      </c>
    </row>
    <row r="757" spans="2:65" s="11" customFormat="1">
      <c r="B757" s="207"/>
      <c r="C757" s="208"/>
      <c r="D757" s="209" t="s">
        <v>260</v>
      </c>
      <c r="E757" s="210" t="s">
        <v>21</v>
      </c>
      <c r="F757" s="211" t="s">
        <v>3017</v>
      </c>
      <c r="G757" s="208"/>
      <c r="H757" s="212">
        <v>4.5819999999999999</v>
      </c>
      <c r="I757" s="213"/>
      <c r="J757" s="208"/>
      <c r="K757" s="208"/>
      <c r="L757" s="214"/>
      <c r="M757" s="215"/>
      <c r="N757" s="216"/>
      <c r="O757" s="216"/>
      <c r="P757" s="216"/>
      <c r="Q757" s="216"/>
      <c r="R757" s="216"/>
      <c r="S757" s="216"/>
      <c r="T757" s="217"/>
      <c r="AT757" s="218" t="s">
        <v>260</v>
      </c>
      <c r="AU757" s="218" t="s">
        <v>94</v>
      </c>
      <c r="AV757" s="11" t="s">
        <v>94</v>
      </c>
      <c r="AW757" s="11" t="s">
        <v>35</v>
      </c>
      <c r="AX757" s="11" t="s">
        <v>71</v>
      </c>
      <c r="AY757" s="218" t="s">
        <v>250</v>
      </c>
    </row>
    <row r="758" spans="2:65" s="11" customFormat="1">
      <c r="B758" s="207"/>
      <c r="C758" s="208"/>
      <c r="D758" s="209" t="s">
        <v>260</v>
      </c>
      <c r="E758" s="210" t="s">
        <v>21</v>
      </c>
      <c r="F758" s="211" t="s">
        <v>3018</v>
      </c>
      <c r="G758" s="208"/>
      <c r="H758" s="212">
        <v>11.148</v>
      </c>
      <c r="I758" s="213"/>
      <c r="J758" s="208"/>
      <c r="K758" s="208"/>
      <c r="L758" s="214"/>
      <c r="M758" s="215"/>
      <c r="N758" s="216"/>
      <c r="O758" s="216"/>
      <c r="P758" s="216"/>
      <c r="Q758" s="216"/>
      <c r="R758" s="216"/>
      <c r="S758" s="216"/>
      <c r="T758" s="217"/>
      <c r="AT758" s="218" t="s">
        <v>260</v>
      </c>
      <c r="AU758" s="218" t="s">
        <v>94</v>
      </c>
      <c r="AV758" s="11" t="s">
        <v>94</v>
      </c>
      <c r="AW758" s="11" t="s">
        <v>35</v>
      </c>
      <c r="AX758" s="11" t="s">
        <v>71</v>
      </c>
      <c r="AY758" s="218" t="s">
        <v>250</v>
      </c>
    </row>
    <row r="759" spans="2:65" s="11" customFormat="1">
      <c r="B759" s="207"/>
      <c r="C759" s="208"/>
      <c r="D759" s="209" t="s">
        <v>260</v>
      </c>
      <c r="E759" s="210" t="s">
        <v>21</v>
      </c>
      <c r="F759" s="211" t="s">
        <v>3019</v>
      </c>
      <c r="G759" s="208"/>
      <c r="H759" s="212">
        <v>2.69</v>
      </c>
      <c r="I759" s="213"/>
      <c r="J759" s="208"/>
      <c r="K759" s="208"/>
      <c r="L759" s="214"/>
      <c r="M759" s="215"/>
      <c r="N759" s="216"/>
      <c r="O759" s="216"/>
      <c r="P759" s="216"/>
      <c r="Q759" s="216"/>
      <c r="R759" s="216"/>
      <c r="S759" s="216"/>
      <c r="T759" s="217"/>
      <c r="AT759" s="218" t="s">
        <v>260</v>
      </c>
      <c r="AU759" s="218" t="s">
        <v>94</v>
      </c>
      <c r="AV759" s="11" t="s">
        <v>94</v>
      </c>
      <c r="AW759" s="11" t="s">
        <v>35</v>
      </c>
      <c r="AX759" s="11" t="s">
        <v>71</v>
      </c>
      <c r="AY759" s="218" t="s">
        <v>250</v>
      </c>
    </row>
    <row r="760" spans="2:65" s="11" customFormat="1">
      <c r="B760" s="207"/>
      <c r="C760" s="208"/>
      <c r="D760" s="209" t="s">
        <v>260</v>
      </c>
      <c r="E760" s="210" t="s">
        <v>21</v>
      </c>
      <c r="F760" s="211" t="s">
        <v>3020</v>
      </c>
      <c r="G760" s="208"/>
      <c r="H760" s="212">
        <v>3.1760000000000002</v>
      </c>
      <c r="I760" s="213"/>
      <c r="J760" s="208"/>
      <c r="K760" s="208"/>
      <c r="L760" s="214"/>
      <c r="M760" s="215"/>
      <c r="N760" s="216"/>
      <c r="O760" s="216"/>
      <c r="P760" s="216"/>
      <c r="Q760" s="216"/>
      <c r="R760" s="216"/>
      <c r="S760" s="216"/>
      <c r="T760" s="217"/>
      <c r="AT760" s="218" t="s">
        <v>260</v>
      </c>
      <c r="AU760" s="218" t="s">
        <v>94</v>
      </c>
      <c r="AV760" s="11" t="s">
        <v>94</v>
      </c>
      <c r="AW760" s="11" t="s">
        <v>35</v>
      </c>
      <c r="AX760" s="11" t="s">
        <v>71</v>
      </c>
      <c r="AY760" s="218" t="s">
        <v>250</v>
      </c>
    </row>
    <row r="761" spans="2:65" s="11" customFormat="1">
      <c r="B761" s="207"/>
      <c r="C761" s="208"/>
      <c r="D761" s="209" t="s">
        <v>260</v>
      </c>
      <c r="E761" s="210" t="s">
        <v>21</v>
      </c>
      <c r="F761" s="211" t="s">
        <v>3021</v>
      </c>
      <c r="G761" s="208"/>
      <c r="H761" s="212">
        <v>2.1190000000000002</v>
      </c>
      <c r="I761" s="213"/>
      <c r="J761" s="208"/>
      <c r="K761" s="208"/>
      <c r="L761" s="214"/>
      <c r="M761" s="215"/>
      <c r="N761" s="216"/>
      <c r="O761" s="216"/>
      <c r="P761" s="216"/>
      <c r="Q761" s="216"/>
      <c r="R761" s="216"/>
      <c r="S761" s="216"/>
      <c r="T761" s="217"/>
      <c r="AT761" s="218" t="s">
        <v>260</v>
      </c>
      <c r="AU761" s="218" t="s">
        <v>94</v>
      </c>
      <c r="AV761" s="11" t="s">
        <v>94</v>
      </c>
      <c r="AW761" s="11" t="s">
        <v>35</v>
      </c>
      <c r="AX761" s="11" t="s">
        <v>71</v>
      </c>
      <c r="AY761" s="218" t="s">
        <v>250</v>
      </c>
    </row>
    <row r="762" spans="2:65" s="11" customFormat="1">
      <c r="B762" s="207"/>
      <c r="C762" s="208"/>
      <c r="D762" s="209" t="s">
        <v>260</v>
      </c>
      <c r="E762" s="210" t="s">
        <v>21</v>
      </c>
      <c r="F762" s="211" t="s">
        <v>3022</v>
      </c>
      <c r="G762" s="208"/>
      <c r="H762" s="212">
        <v>2.488</v>
      </c>
      <c r="I762" s="213"/>
      <c r="J762" s="208"/>
      <c r="K762" s="208"/>
      <c r="L762" s="214"/>
      <c r="M762" s="215"/>
      <c r="N762" s="216"/>
      <c r="O762" s="216"/>
      <c r="P762" s="216"/>
      <c r="Q762" s="216"/>
      <c r="R762" s="216"/>
      <c r="S762" s="216"/>
      <c r="T762" s="217"/>
      <c r="AT762" s="218" t="s">
        <v>260</v>
      </c>
      <c r="AU762" s="218" t="s">
        <v>94</v>
      </c>
      <c r="AV762" s="11" t="s">
        <v>94</v>
      </c>
      <c r="AW762" s="11" t="s">
        <v>35</v>
      </c>
      <c r="AX762" s="11" t="s">
        <v>71</v>
      </c>
      <c r="AY762" s="218" t="s">
        <v>250</v>
      </c>
    </row>
    <row r="763" spans="2:65" s="11" customFormat="1">
      <c r="B763" s="207"/>
      <c r="C763" s="208"/>
      <c r="D763" s="209" t="s">
        <v>260</v>
      </c>
      <c r="E763" s="210" t="s">
        <v>21</v>
      </c>
      <c r="F763" s="211" t="s">
        <v>3023</v>
      </c>
      <c r="G763" s="208"/>
      <c r="H763" s="212">
        <v>5.5490000000000004</v>
      </c>
      <c r="I763" s="213"/>
      <c r="J763" s="208"/>
      <c r="K763" s="208"/>
      <c r="L763" s="214"/>
      <c r="M763" s="215"/>
      <c r="N763" s="216"/>
      <c r="O763" s="216"/>
      <c r="P763" s="216"/>
      <c r="Q763" s="216"/>
      <c r="R763" s="216"/>
      <c r="S763" s="216"/>
      <c r="T763" s="217"/>
      <c r="AT763" s="218" t="s">
        <v>260</v>
      </c>
      <c r="AU763" s="218" t="s">
        <v>94</v>
      </c>
      <c r="AV763" s="11" t="s">
        <v>94</v>
      </c>
      <c r="AW763" s="11" t="s">
        <v>35</v>
      </c>
      <c r="AX763" s="11" t="s">
        <v>71</v>
      </c>
      <c r="AY763" s="218" t="s">
        <v>250</v>
      </c>
    </row>
    <row r="764" spans="2:65" s="11" customFormat="1">
      <c r="B764" s="207"/>
      <c r="C764" s="208"/>
      <c r="D764" s="209" t="s">
        <v>260</v>
      </c>
      <c r="E764" s="210" t="s">
        <v>21</v>
      </c>
      <c r="F764" s="211" t="s">
        <v>3024</v>
      </c>
      <c r="G764" s="208"/>
      <c r="H764" s="212">
        <v>2.3730000000000002</v>
      </c>
      <c r="I764" s="213"/>
      <c r="J764" s="208"/>
      <c r="K764" s="208"/>
      <c r="L764" s="214"/>
      <c r="M764" s="215"/>
      <c r="N764" s="216"/>
      <c r="O764" s="216"/>
      <c r="P764" s="216"/>
      <c r="Q764" s="216"/>
      <c r="R764" s="216"/>
      <c r="S764" s="216"/>
      <c r="T764" s="217"/>
      <c r="AT764" s="218" t="s">
        <v>260</v>
      </c>
      <c r="AU764" s="218" t="s">
        <v>94</v>
      </c>
      <c r="AV764" s="11" t="s">
        <v>94</v>
      </c>
      <c r="AW764" s="11" t="s">
        <v>35</v>
      </c>
      <c r="AX764" s="11" t="s">
        <v>71</v>
      </c>
      <c r="AY764" s="218" t="s">
        <v>250</v>
      </c>
    </row>
    <row r="765" spans="2:65" s="11" customFormat="1">
      <c r="B765" s="207"/>
      <c r="C765" s="208"/>
      <c r="D765" s="209" t="s">
        <v>260</v>
      </c>
      <c r="E765" s="210" t="s">
        <v>21</v>
      </c>
      <c r="F765" s="211" t="s">
        <v>1753</v>
      </c>
      <c r="G765" s="208"/>
      <c r="H765" s="212">
        <v>-2.7410000000000001</v>
      </c>
      <c r="I765" s="213"/>
      <c r="J765" s="208"/>
      <c r="K765" s="208"/>
      <c r="L765" s="214"/>
      <c r="M765" s="215"/>
      <c r="N765" s="216"/>
      <c r="O765" s="216"/>
      <c r="P765" s="216"/>
      <c r="Q765" s="216"/>
      <c r="R765" s="216"/>
      <c r="S765" s="216"/>
      <c r="T765" s="217"/>
      <c r="AT765" s="218" t="s">
        <v>260</v>
      </c>
      <c r="AU765" s="218" t="s">
        <v>94</v>
      </c>
      <c r="AV765" s="11" t="s">
        <v>94</v>
      </c>
      <c r="AW765" s="11" t="s">
        <v>35</v>
      </c>
      <c r="AX765" s="11" t="s">
        <v>71</v>
      </c>
      <c r="AY765" s="218" t="s">
        <v>250</v>
      </c>
    </row>
    <row r="766" spans="2:65" s="12" customFormat="1">
      <c r="B766" s="219"/>
      <c r="C766" s="220"/>
      <c r="D766" s="221" t="s">
        <v>260</v>
      </c>
      <c r="E766" s="222" t="s">
        <v>158</v>
      </c>
      <c r="F766" s="223" t="s">
        <v>263</v>
      </c>
      <c r="G766" s="220"/>
      <c r="H766" s="224">
        <v>51.408000000000001</v>
      </c>
      <c r="I766" s="225"/>
      <c r="J766" s="220"/>
      <c r="K766" s="220"/>
      <c r="L766" s="226"/>
      <c r="M766" s="227"/>
      <c r="N766" s="228"/>
      <c r="O766" s="228"/>
      <c r="P766" s="228"/>
      <c r="Q766" s="228"/>
      <c r="R766" s="228"/>
      <c r="S766" s="228"/>
      <c r="T766" s="229"/>
      <c r="AT766" s="230" t="s">
        <v>260</v>
      </c>
      <c r="AU766" s="230" t="s">
        <v>94</v>
      </c>
      <c r="AV766" s="12" t="s">
        <v>251</v>
      </c>
      <c r="AW766" s="12" t="s">
        <v>35</v>
      </c>
      <c r="AX766" s="12" t="s">
        <v>79</v>
      </c>
      <c r="AY766" s="230" t="s">
        <v>250</v>
      </c>
    </row>
    <row r="767" spans="2:65" s="1" customFormat="1" ht="44.25" customHeight="1">
      <c r="B767" s="41"/>
      <c r="C767" s="195" t="s">
        <v>1813</v>
      </c>
      <c r="D767" s="195" t="s">
        <v>253</v>
      </c>
      <c r="E767" s="196" t="s">
        <v>1755</v>
      </c>
      <c r="F767" s="197" t="s">
        <v>1756</v>
      </c>
      <c r="G767" s="198" t="s">
        <v>271</v>
      </c>
      <c r="H767" s="199">
        <v>2.7410000000000001</v>
      </c>
      <c r="I767" s="200"/>
      <c r="J767" s="201">
        <f>ROUND(I767*H767,2)</f>
        <v>0</v>
      </c>
      <c r="K767" s="197" t="s">
        <v>21</v>
      </c>
      <c r="L767" s="61"/>
      <c r="M767" s="202" t="s">
        <v>21</v>
      </c>
      <c r="N767" s="203" t="s">
        <v>43</v>
      </c>
      <c r="O767" s="42"/>
      <c r="P767" s="204">
        <f>O767*H767</f>
        <v>0</v>
      </c>
      <c r="Q767" s="204">
        <v>2.7709999999999999E-2</v>
      </c>
      <c r="R767" s="204">
        <f>Q767*H767</f>
        <v>7.5953110000000004E-2</v>
      </c>
      <c r="S767" s="204">
        <v>0</v>
      </c>
      <c r="T767" s="205">
        <f>S767*H767</f>
        <v>0</v>
      </c>
      <c r="AR767" s="24" t="s">
        <v>330</v>
      </c>
      <c r="AT767" s="24" t="s">
        <v>253</v>
      </c>
      <c r="AU767" s="24" t="s">
        <v>94</v>
      </c>
      <c r="AY767" s="24" t="s">
        <v>250</v>
      </c>
      <c r="BE767" s="206">
        <f>IF(N767="základní",J767,0)</f>
        <v>0</v>
      </c>
      <c r="BF767" s="206">
        <f>IF(N767="snížená",J767,0)</f>
        <v>0</v>
      </c>
      <c r="BG767" s="206">
        <f>IF(N767="zákl. přenesená",J767,0)</f>
        <v>0</v>
      </c>
      <c r="BH767" s="206">
        <f>IF(N767="sníž. přenesená",J767,0)</f>
        <v>0</v>
      </c>
      <c r="BI767" s="206">
        <f>IF(N767="nulová",J767,0)</f>
        <v>0</v>
      </c>
      <c r="BJ767" s="24" t="s">
        <v>94</v>
      </c>
      <c r="BK767" s="206">
        <f>ROUND(I767*H767,2)</f>
        <v>0</v>
      </c>
      <c r="BL767" s="24" t="s">
        <v>330</v>
      </c>
      <c r="BM767" s="24" t="s">
        <v>3025</v>
      </c>
    </row>
    <row r="768" spans="2:65" s="11" customFormat="1">
      <c r="B768" s="207"/>
      <c r="C768" s="208"/>
      <c r="D768" s="209" t="s">
        <v>260</v>
      </c>
      <c r="E768" s="210" t="s">
        <v>21</v>
      </c>
      <c r="F768" s="211" t="s">
        <v>3026</v>
      </c>
      <c r="G768" s="208"/>
      <c r="H768" s="212">
        <v>2.7410000000000001</v>
      </c>
      <c r="I768" s="213"/>
      <c r="J768" s="208"/>
      <c r="K768" s="208"/>
      <c r="L768" s="214"/>
      <c r="M768" s="215"/>
      <c r="N768" s="216"/>
      <c r="O768" s="216"/>
      <c r="P768" s="216"/>
      <c r="Q768" s="216"/>
      <c r="R768" s="216"/>
      <c r="S768" s="216"/>
      <c r="T768" s="217"/>
      <c r="AT768" s="218" t="s">
        <v>260</v>
      </c>
      <c r="AU768" s="218" t="s">
        <v>94</v>
      </c>
      <c r="AV768" s="11" t="s">
        <v>94</v>
      </c>
      <c r="AW768" s="11" t="s">
        <v>35</v>
      </c>
      <c r="AX768" s="11" t="s">
        <v>71</v>
      </c>
      <c r="AY768" s="218" t="s">
        <v>250</v>
      </c>
    </row>
    <row r="769" spans="2:65" s="12" customFormat="1">
      <c r="B769" s="219"/>
      <c r="C769" s="220"/>
      <c r="D769" s="221" t="s">
        <v>260</v>
      </c>
      <c r="E769" s="222" t="s">
        <v>160</v>
      </c>
      <c r="F769" s="223" t="s">
        <v>263</v>
      </c>
      <c r="G769" s="220"/>
      <c r="H769" s="224">
        <v>2.7410000000000001</v>
      </c>
      <c r="I769" s="225"/>
      <c r="J769" s="220"/>
      <c r="K769" s="220"/>
      <c r="L769" s="226"/>
      <c r="M769" s="227"/>
      <c r="N769" s="228"/>
      <c r="O769" s="228"/>
      <c r="P769" s="228"/>
      <c r="Q769" s="228"/>
      <c r="R769" s="228"/>
      <c r="S769" s="228"/>
      <c r="T769" s="229"/>
      <c r="AT769" s="230" t="s">
        <v>260</v>
      </c>
      <c r="AU769" s="230" t="s">
        <v>94</v>
      </c>
      <c r="AV769" s="12" t="s">
        <v>251</v>
      </c>
      <c r="AW769" s="12" t="s">
        <v>35</v>
      </c>
      <c r="AX769" s="12" t="s">
        <v>79</v>
      </c>
      <c r="AY769" s="230" t="s">
        <v>250</v>
      </c>
    </row>
    <row r="770" spans="2:65" s="1" customFormat="1" ht="57" customHeight="1">
      <c r="B770" s="41"/>
      <c r="C770" s="195" t="s">
        <v>1818</v>
      </c>
      <c r="D770" s="195" t="s">
        <v>253</v>
      </c>
      <c r="E770" s="196" t="s">
        <v>1764</v>
      </c>
      <c r="F770" s="197" t="s">
        <v>3027</v>
      </c>
      <c r="G770" s="198" t="s">
        <v>271</v>
      </c>
      <c r="H770" s="199">
        <v>10.464</v>
      </c>
      <c r="I770" s="200"/>
      <c r="J770" s="201">
        <f>ROUND(I770*H770,2)</f>
        <v>0</v>
      </c>
      <c r="K770" s="197" t="s">
        <v>21</v>
      </c>
      <c r="L770" s="61"/>
      <c r="M770" s="202" t="s">
        <v>21</v>
      </c>
      <c r="N770" s="203" t="s">
        <v>43</v>
      </c>
      <c r="O770" s="42"/>
      <c r="P770" s="204">
        <f>O770*H770</f>
        <v>0</v>
      </c>
      <c r="Q770" s="204">
        <v>3.1359999999999999E-2</v>
      </c>
      <c r="R770" s="204">
        <f>Q770*H770</f>
        <v>0.32815104</v>
      </c>
      <c r="S770" s="204">
        <v>0</v>
      </c>
      <c r="T770" s="205">
        <f>S770*H770</f>
        <v>0</v>
      </c>
      <c r="AR770" s="24" t="s">
        <v>330</v>
      </c>
      <c r="AT770" s="24" t="s">
        <v>253</v>
      </c>
      <c r="AU770" s="24" t="s">
        <v>94</v>
      </c>
      <c r="AY770" s="24" t="s">
        <v>250</v>
      </c>
      <c r="BE770" s="206">
        <f>IF(N770="základní",J770,0)</f>
        <v>0</v>
      </c>
      <c r="BF770" s="206">
        <f>IF(N770="snížená",J770,0)</f>
        <v>0</v>
      </c>
      <c r="BG770" s="206">
        <f>IF(N770="zákl. přenesená",J770,0)</f>
        <v>0</v>
      </c>
      <c r="BH770" s="206">
        <f>IF(N770="sníž. přenesená",J770,0)</f>
        <v>0</v>
      </c>
      <c r="BI770" s="206">
        <f>IF(N770="nulová",J770,0)</f>
        <v>0</v>
      </c>
      <c r="BJ770" s="24" t="s">
        <v>94</v>
      </c>
      <c r="BK770" s="206">
        <f>ROUND(I770*H770,2)</f>
        <v>0</v>
      </c>
      <c r="BL770" s="24" t="s">
        <v>330</v>
      </c>
      <c r="BM770" s="24" t="s">
        <v>3028</v>
      </c>
    </row>
    <row r="771" spans="2:65" s="11" customFormat="1">
      <c r="B771" s="207"/>
      <c r="C771" s="208"/>
      <c r="D771" s="209" t="s">
        <v>260</v>
      </c>
      <c r="E771" s="210" t="s">
        <v>21</v>
      </c>
      <c r="F771" s="211" t="s">
        <v>3029</v>
      </c>
      <c r="G771" s="208"/>
      <c r="H771" s="212">
        <v>10.464</v>
      </c>
      <c r="I771" s="213"/>
      <c r="J771" s="208"/>
      <c r="K771" s="208"/>
      <c r="L771" s="214"/>
      <c r="M771" s="215"/>
      <c r="N771" s="216"/>
      <c r="O771" s="216"/>
      <c r="P771" s="216"/>
      <c r="Q771" s="216"/>
      <c r="R771" s="216"/>
      <c r="S771" s="216"/>
      <c r="T771" s="217"/>
      <c r="AT771" s="218" t="s">
        <v>260</v>
      </c>
      <c r="AU771" s="218" t="s">
        <v>94</v>
      </c>
      <c r="AV771" s="11" t="s">
        <v>94</v>
      </c>
      <c r="AW771" s="11" t="s">
        <v>35</v>
      </c>
      <c r="AX771" s="11" t="s">
        <v>71</v>
      </c>
      <c r="AY771" s="218" t="s">
        <v>250</v>
      </c>
    </row>
    <row r="772" spans="2:65" s="12" customFormat="1">
      <c r="B772" s="219"/>
      <c r="C772" s="220"/>
      <c r="D772" s="221" t="s">
        <v>260</v>
      </c>
      <c r="E772" s="222" t="s">
        <v>162</v>
      </c>
      <c r="F772" s="223" t="s">
        <v>263</v>
      </c>
      <c r="G772" s="220"/>
      <c r="H772" s="224">
        <v>10.464</v>
      </c>
      <c r="I772" s="225"/>
      <c r="J772" s="220"/>
      <c r="K772" s="220"/>
      <c r="L772" s="226"/>
      <c r="M772" s="227"/>
      <c r="N772" s="228"/>
      <c r="O772" s="228"/>
      <c r="P772" s="228"/>
      <c r="Q772" s="228"/>
      <c r="R772" s="228"/>
      <c r="S772" s="228"/>
      <c r="T772" s="229"/>
      <c r="AT772" s="230" t="s">
        <v>260</v>
      </c>
      <c r="AU772" s="230" t="s">
        <v>94</v>
      </c>
      <c r="AV772" s="12" t="s">
        <v>251</v>
      </c>
      <c r="AW772" s="12" t="s">
        <v>35</v>
      </c>
      <c r="AX772" s="12" t="s">
        <v>79</v>
      </c>
      <c r="AY772" s="230" t="s">
        <v>250</v>
      </c>
    </row>
    <row r="773" spans="2:65" s="1" customFormat="1" ht="57" customHeight="1">
      <c r="B773" s="41"/>
      <c r="C773" s="195" t="s">
        <v>1825</v>
      </c>
      <c r="D773" s="195" t="s">
        <v>253</v>
      </c>
      <c r="E773" s="196" t="s">
        <v>1772</v>
      </c>
      <c r="F773" s="197" t="s">
        <v>1773</v>
      </c>
      <c r="G773" s="198" t="s">
        <v>271</v>
      </c>
      <c r="H773" s="199">
        <v>3.8479999999999999</v>
      </c>
      <c r="I773" s="200"/>
      <c r="J773" s="201">
        <f>ROUND(I773*H773,2)</f>
        <v>0</v>
      </c>
      <c r="K773" s="197" t="s">
        <v>21</v>
      </c>
      <c r="L773" s="61"/>
      <c r="M773" s="202" t="s">
        <v>21</v>
      </c>
      <c r="N773" s="203" t="s">
        <v>43</v>
      </c>
      <c r="O773" s="42"/>
      <c r="P773" s="204">
        <f>O773*H773</f>
        <v>0</v>
      </c>
      <c r="Q773" s="204">
        <v>3.1359999999999999E-2</v>
      </c>
      <c r="R773" s="204">
        <f>Q773*H773</f>
        <v>0.12067327999999999</v>
      </c>
      <c r="S773" s="204">
        <v>0</v>
      </c>
      <c r="T773" s="205">
        <f>S773*H773</f>
        <v>0</v>
      </c>
      <c r="AR773" s="24" t="s">
        <v>330</v>
      </c>
      <c r="AT773" s="24" t="s">
        <v>253</v>
      </c>
      <c r="AU773" s="24" t="s">
        <v>94</v>
      </c>
      <c r="AY773" s="24" t="s">
        <v>250</v>
      </c>
      <c r="BE773" s="206">
        <f>IF(N773="základní",J773,0)</f>
        <v>0</v>
      </c>
      <c r="BF773" s="206">
        <f>IF(N773="snížená",J773,0)</f>
        <v>0</v>
      </c>
      <c r="BG773" s="206">
        <f>IF(N773="zákl. přenesená",J773,0)</f>
        <v>0</v>
      </c>
      <c r="BH773" s="206">
        <f>IF(N773="sníž. přenesená",J773,0)</f>
        <v>0</v>
      </c>
      <c r="BI773" s="206">
        <f>IF(N773="nulová",J773,0)</f>
        <v>0</v>
      </c>
      <c r="BJ773" s="24" t="s">
        <v>94</v>
      </c>
      <c r="BK773" s="206">
        <f>ROUND(I773*H773,2)</f>
        <v>0</v>
      </c>
      <c r="BL773" s="24" t="s">
        <v>330</v>
      </c>
      <c r="BM773" s="24" t="s">
        <v>3030</v>
      </c>
    </row>
    <row r="774" spans="2:65" s="11" customFormat="1">
      <c r="B774" s="207"/>
      <c r="C774" s="208"/>
      <c r="D774" s="209" t="s">
        <v>260</v>
      </c>
      <c r="E774" s="210" t="s">
        <v>21</v>
      </c>
      <c r="F774" s="211" t="s">
        <v>3001</v>
      </c>
      <c r="G774" s="208"/>
      <c r="H774" s="212">
        <v>3.8479999999999999</v>
      </c>
      <c r="I774" s="213"/>
      <c r="J774" s="208"/>
      <c r="K774" s="208"/>
      <c r="L774" s="214"/>
      <c r="M774" s="215"/>
      <c r="N774" s="216"/>
      <c r="O774" s="216"/>
      <c r="P774" s="216"/>
      <c r="Q774" s="216"/>
      <c r="R774" s="216"/>
      <c r="S774" s="216"/>
      <c r="T774" s="217"/>
      <c r="AT774" s="218" t="s">
        <v>260</v>
      </c>
      <c r="AU774" s="218" t="s">
        <v>94</v>
      </c>
      <c r="AV774" s="11" t="s">
        <v>94</v>
      </c>
      <c r="AW774" s="11" t="s">
        <v>35</v>
      </c>
      <c r="AX774" s="11" t="s">
        <v>71</v>
      </c>
      <c r="AY774" s="218" t="s">
        <v>250</v>
      </c>
    </row>
    <row r="775" spans="2:65" s="12" customFormat="1">
      <c r="B775" s="219"/>
      <c r="C775" s="220"/>
      <c r="D775" s="221" t="s">
        <v>260</v>
      </c>
      <c r="E775" s="222" t="s">
        <v>164</v>
      </c>
      <c r="F775" s="223" t="s">
        <v>263</v>
      </c>
      <c r="G775" s="220"/>
      <c r="H775" s="224">
        <v>3.8479999999999999</v>
      </c>
      <c r="I775" s="225"/>
      <c r="J775" s="220"/>
      <c r="K775" s="220"/>
      <c r="L775" s="226"/>
      <c r="M775" s="227"/>
      <c r="N775" s="228"/>
      <c r="O775" s="228"/>
      <c r="P775" s="228"/>
      <c r="Q775" s="228"/>
      <c r="R775" s="228"/>
      <c r="S775" s="228"/>
      <c r="T775" s="229"/>
      <c r="AT775" s="230" t="s">
        <v>260</v>
      </c>
      <c r="AU775" s="230" t="s">
        <v>94</v>
      </c>
      <c r="AV775" s="12" t="s">
        <v>251</v>
      </c>
      <c r="AW775" s="12" t="s">
        <v>35</v>
      </c>
      <c r="AX775" s="12" t="s">
        <v>79</v>
      </c>
      <c r="AY775" s="230" t="s">
        <v>250</v>
      </c>
    </row>
    <row r="776" spans="2:65" s="1" customFormat="1" ht="22.5" customHeight="1">
      <c r="B776" s="41"/>
      <c r="C776" s="195" t="s">
        <v>1831</v>
      </c>
      <c r="D776" s="195" t="s">
        <v>253</v>
      </c>
      <c r="E776" s="196" t="s">
        <v>1778</v>
      </c>
      <c r="F776" s="197" t="s">
        <v>1779</v>
      </c>
      <c r="G776" s="198" t="s">
        <v>356</v>
      </c>
      <c r="H776" s="199">
        <v>58.8</v>
      </c>
      <c r="I776" s="200"/>
      <c r="J776" s="201">
        <f>ROUND(I776*H776,2)</f>
        <v>0</v>
      </c>
      <c r="K776" s="197" t="s">
        <v>257</v>
      </c>
      <c r="L776" s="61"/>
      <c r="M776" s="202" t="s">
        <v>21</v>
      </c>
      <c r="N776" s="203" t="s">
        <v>43</v>
      </c>
      <c r="O776" s="42"/>
      <c r="P776" s="204">
        <f>O776*H776</f>
        <v>0</v>
      </c>
      <c r="Q776" s="204">
        <v>9.1E-4</v>
      </c>
      <c r="R776" s="204">
        <f>Q776*H776</f>
        <v>5.3508E-2</v>
      </c>
      <c r="S776" s="204">
        <v>0</v>
      </c>
      <c r="T776" s="205">
        <f>S776*H776</f>
        <v>0</v>
      </c>
      <c r="AR776" s="24" t="s">
        <v>330</v>
      </c>
      <c r="AT776" s="24" t="s">
        <v>253</v>
      </c>
      <c r="AU776" s="24" t="s">
        <v>94</v>
      </c>
      <c r="AY776" s="24" t="s">
        <v>250</v>
      </c>
      <c r="BE776" s="206">
        <f>IF(N776="základní",J776,0)</f>
        <v>0</v>
      </c>
      <c r="BF776" s="206">
        <f>IF(N776="snížená",J776,0)</f>
        <v>0</v>
      </c>
      <c r="BG776" s="206">
        <f>IF(N776="zákl. přenesená",J776,0)</f>
        <v>0</v>
      </c>
      <c r="BH776" s="206">
        <f>IF(N776="sníž. přenesená",J776,0)</f>
        <v>0</v>
      </c>
      <c r="BI776" s="206">
        <f>IF(N776="nulová",J776,0)</f>
        <v>0</v>
      </c>
      <c r="BJ776" s="24" t="s">
        <v>94</v>
      </c>
      <c r="BK776" s="206">
        <f>ROUND(I776*H776,2)</f>
        <v>0</v>
      </c>
      <c r="BL776" s="24" t="s">
        <v>330</v>
      </c>
      <c r="BM776" s="24" t="s">
        <v>3031</v>
      </c>
    </row>
    <row r="777" spans="2:65" s="11" customFormat="1">
      <c r="B777" s="207"/>
      <c r="C777" s="208"/>
      <c r="D777" s="221" t="s">
        <v>260</v>
      </c>
      <c r="E777" s="231" t="s">
        <v>21</v>
      </c>
      <c r="F777" s="232" t="s">
        <v>3032</v>
      </c>
      <c r="G777" s="208"/>
      <c r="H777" s="233">
        <v>58.8</v>
      </c>
      <c r="I777" s="213"/>
      <c r="J777" s="208"/>
      <c r="K777" s="208"/>
      <c r="L777" s="214"/>
      <c r="M777" s="215"/>
      <c r="N777" s="216"/>
      <c r="O777" s="216"/>
      <c r="P777" s="216"/>
      <c r="Q777" s="216"/>
      <c r="R777" s="216"/>
      <c r="S777" s="216"/>
      <c r="T777" s="217"/>
      <c r="AT777" s="218" t="s">
        <v>260</v>
      </c>
      <c r="AU777" s="218" t="s">
        <v>94</v>
      </c>
      <c r="AV777" s="11" t="s">
        <v>94</v>
      </c>
      <c r="AW777" s="11" t="s">
        <v>35</v>
      </c>
      <c r="AX777" s="11" t="s">
        <v>79</v>
      </c>
      <c r="AY777" s="218" t="s">
        <v>250</v>
      </c>
    </row>
    <row r="778" spans="2:65" s="1" customFormat="1" ht="22.5" customHeight="1">
      <c r="B778" s="41"/>
      <c r="C778" s="195" t="s">
        <v>1835</v>
      </c>
      <c r="D778" s="195" t="s">
        <v>253</v>
      </c>
      <c r="E778" s="196" t="s">
        <v>1783</v>
      </c>
      <c r="F778" s="197" t="s">
        <v>1784</v>
      </c>
      <c r="G778" s="198" t="s">
        <v>271</v>
      </c>
      <c r="H778" s="199">
        <v>45.116</v>
      </c>
      <c r="I778" s="200"/>
      <c r="J778" s="201">
        <f>ROUND(I778*H778,2)</f>
        <v>0</v>
      </c>
      <c r="K778" s="197" t="s">
        <v>257</v>
      </c>
      <c r="L778" s="61"/>
      <c r="M778" s="202" t="s">
        <v>21</v>
      </c>
      <c r="N778" s="203" t="s">
        <v>43</v>
      </c>
      <c r="O778" s="42"/>
      <c r="P778" s="204">
        <f>O778*H778</f>
        <v>0</v>
      </c>
      <c r="Q778" s="204">
        <v>1E-4</v>
      </c>
      <c r="R778" s="204">
        <f>Q778*H778</f>
        <v>4.5116000000000002E-3</v>
      </c>
      <c r="S778" s="204">
        <v>0</v>
      </c>
      <c r="T778" s="205">
        <f>S778*H778</f>
        <v>0</v>
      </c>
      <c r="AR778" s="24" t="s">
        <v>330</v>
      </c>
      <c r="AT778" s="24" t="s">
        <v>253</v>
      </c>
      <c r="AU778" s="24" t="s">
        <v>94</v>
      </c>
      <c r="AY778" s="24" t="s">
        <v>250</v>
      </c>
      <c r="BE778" s="206">
        <f>IF(N778="základní",J778,0)</f>
        <v>0</v>
      </c>
      <c r="BF778" s="206">
        <f>IF(N778="snížená",J778,0)</f>
        <v>0</v>
      </c>
      <c r="BG778" s="206">
        <f>IF(N778="zákl. přenesená",J778,0)</f>
        <v>0</v>
      </c>
      <c r="BH778" s="206">
        <f>IF(N778="sníž. přenesená",J778,0)</f>
        <v>0</v>
      </c>
      <c r="BI778" s="206">
        <f>IF(N778="nulová",J778,0)</f>
        <v>0</v>
      </c>
      <c r="BJ778" s="24" t="s">
        <v>94</v>
      </c>
      <c r="BK778" s="206">
        <f>ROUND(I778*H778,2)</f>
        <v>0</v>
      </c>
      <c r="BL778" s="24" t="s">
        <v>330</v>
      </c>
      <c r="BM778" s="24" t="s">
        <v>3033</v>
      </c>
    </row>
    <row r="779" spans="2:65" s="11" customFormat="1">
      <c r="B779" s="207"/>
      <c r="C779" s="208"/>
      <c r="D779" s="221" t="s">
        <v>260</v>
      </c>
      <c r="E779" s="231" t="s">
        <v>21</v>
      </c>
      <c r="F779" s="232" t="s">
        <v>130</v>
      </c>
      <c r="G779" s="208"/>
      <c r="H779" s="233">
        <v>45.116</v>
      </c>
      <c r="I779" s="213"/>
      <c r="J779" s="208"/>
      <c r="K779" s="208"/>
      <c r="L779" s="214"/>
      <c r="M779" s="215"/>
      <c r="N779" s="216"/>
      <c r="O779" s="216"/>
      <c r="P779" s="216"/>
      <c r="Q779" s="216"/>
      <c r="R779" s="216"/>
      <c r="S779" s="216"/>
      <c r="T779" s="217"/>
      <c r="AT779" s="218" t="s">
        <v>260</v>
      </c>
      <c r="AU779" s="218" t="s">
        <v>94</v>
      </c>
      <c r="AV779" s="11" t="s">
        <v>94</v>
      </c>
      <c r="AW779" s="11" t="s">
        <v>35</v>
      </c>
      <c r="AX779" s="11" t="s">
        <v>79</v>
      </c>
      <c r="AY779" s="218" t="s">
        <v>250</v>
      </c>
    </row>
    <row r="780" spans="2:65" s="1" customFormat="1" ht="31.5" customHeight="1">
      <c r="B780" s="41"/>
      <c r="C780" s="195" t="s">
        <v>1839</v>
      </c>
      <c r="D780" s="195" t="s">
        <v>253</v>
      </c>
      <c r="E780" s="196" t="s">
        <v>1787</v>
      </c>
      <c r="F780" s="197" t="s">
        <v>3034</v>
      </c>
      <c r="G780" s="198" t="s">
        <v>271</v>
      </c>
      <c r="H780" s="199">
        <v>8.4250000000000007</v>
      </c>
      <c r="I780" s="200"/>
      <c r="J780" s="201">
        <f>ROUND(I780*H780,2)</f>
        <v>0</v>
      </c>
      <c r="K780" s="197" t="s">
        <v>257</v>
      </c>
      <c r="L780" s="61"/>
      <c r="M780" s="202" t="s">
        <v>21</v>
      </c>
      <c r="N780" s="203" t="s">
        <v>43</v>
      </c>
      <c r="O780" s="42"/>
      <c r="P780" s="204">
        <f>O780*H780</f>
        <v>0</v>
      </c>
      <c r="Q780" s="204">
        <v>1.223E-2</v>
      </c>
      <c r="R780" s="204">
        <f>Q780*H780</f>
        <v>0.10303775000000001</v>
      </c>
      <c r="S780" s="204">
        <v>0</v>
      </c>
      <c r="T780" s="205">
        <f>S780*H780</f>
        <v>0</v>
      </c>
      <c r="AR780" s="24" t="s">
        <v>330</v>
      </c>
      <c r="AT780" s="24" t="s">
        <v>253</v>
      </c>
      <c r="AU780" s="24" t="s">
        <v>94</v>
      </c>
      <c r="AY780" s="24" t="s">
        <v>250</v>
      </c>
      <c r="BE780" s="206">
        <f>IF(N780="základní",J780,0)</f>
        <v>0</v>
      </c>
      <c r="BF780" s="206">
        <f>IF(N780="snížená",J780,0)</f>
        <v>0</v>
      </c>
      <c r="BG780" s="206">
        <f>IF(N780="zákl. přenesená",J780,0)</f>
        <v>0</v>
      </c>
      <c r="BH780" s="206">
        <f>IF(N780="sníž. přenesená",J780,0)</f>
        <v>0</v>
      </c>
      <c r="BI780" s="206">
        <f>IF(N780="nulová",J780,0)</f>
        <v>0</v>
      </c>
      <c r="BJ780" s="24" t="s">
        <v>94</v>
      </c>
      <c r="BK780" s="206">
        <f>ROUND(I780*H780,2)</f>
        <v>0</v>
      </c>
      <c r="BL780" s="24" t="s">
        <v>330</v>
      </c>
      <c r="BM780" s="24" t="s">
        <v>3035</v>
      </c>
    </row>
    <row r="781" spans="2:65" s="11" customFormat="1">
      <c r="B781" s="207"/>
      <c r="C781" s="208"/>
      <c r="D781" s="209" t="s">
        <v>260</v>
      </c>
      <c r="E781" s="210" t="s">
        <v>21</v>
      </c>
      <c r="F781" s="211" t="s">
        <v>3036</v>
      </c>
      <c r="G781" s="208"/>
      <c r="H781" s="212">
        <v>8.4250000000000007</v>
      </c>
      <c r="I781" s="213"/>
      <c r="J781" s="208"/>
      <c r="K781" s="208"/>
      <c r="L781" s="214"/>
      <c r="M781" s="215"/>
      <c r="N781" s="216"/>
      <c r="O781" s="216"/>
      <c r="P781" s="216"/>
      <c r="Q781" s="216"/>
      <c r="R781" s="216"/>
      <c r="S781" s="216"/>
      <c r="T781" s="217"/>
      <c r="AT781" s="218" t="s">
        <v>260</v>
      </c>
      <c r="AU781" s="218" t="s">
        <v>94</v>
      </c>
      <c r="AV781" s="11" t="s">
        <v>94</v>
      </c>
      <c r="AW781" s="11" t="s">
        <v>35</v>
      </c>
      <c r="AX781" s="11" t="s">
        <v>71</v>
      </c>
      <c r="AY781" s="218" t="s">
        <v>250</v>
      </c>
    </row>
    <row r="782" spans="2:65" s="12" customFormat="1">
      <c r="B782" s="219"/>
      <c r="C782" s="220"/>
      <c r="D782" s="221" t="s">
        <v>260</v>
      </c>
      <c r="E782" s="222" t="s">
        <v>2381</v>
      </c>
      <c r="F782" s="223" t="s">
        <v>263</v>
      </c>
      <c r="G782" s="220"/>
      <c r="H782" s="224">
        <v>8.4250000000000007</v>
      </c>
      <c r="I782" s="225"/>
      <c r="J782" s="220"/>
      <c r="K782" s="220"/>
      <c r="L782" s="226"/>
      <c r="M782" s="227"/>
      <c r="N782" s="228"/>
      <c r="O782" s="228"/>
      <c r="P782" s="228"/>
      <c r="Q782" s="228"/>
      <c r="R782" s="228"/>
      <c r="S782" s="228"/>
      <c r="T782" s="229"/>
      <c r="AT782" s="230" t="s">
        <v>260</v>
      </c>
      <c r="AU782" s="230" t="s">
        <v>94</v>
      </c>
      <c r="AV782" s="12" t="s">
        <v>251</v>
      </c>
      <c r="AW782" s="12" t="s">
        <v>35</v>
      </c>
      <c r="AX782" s="12" t="s">
        <v>79</v>
      </c>
      <c r="AY782" s="230" t="s">
        <v>250</v>
      </c>
    </row>
    <row r="783" spans="2:65" s="1" customFormat="1" ht="44.25" customHeight="1">
      <c r="B783" s="41"/>
      <c r="C783" s="195" t="s">
        <v>1843</v>
      </c>
      <c r="D783" s="195" t="s">
        <v>253</v>
      </c>
      <c r="E783" s="196" t="s">
        <v>1791</v>
      </c>
      <c r="F783" s="197" t="s">
        <v>1792</v>
      </c>
      <c r="G783" s="198" t="s">
        <v>271</v>
      </c>
      <c r="H783" s="199">
        <v>61.573</v>
      </c>
      <c r="I783" s="200"/>
      <c r="J783" s="201">
        <f>ROUND(I783*H783,2)</f>
        <v>0</v>
      </c>
      <c r="K783" s="197" t="s">
        <v>21</v>
      </c>
      <c r="L783" s="61"/>
      <c r="M783" s="202" t="s">
        <v>21</v>
      </c>
      <c r="N783" s="203" t="s">
        <v>43</v>
      </c>
      <c r="O783" s="42"/>
      <c r="P783" s="204">
        <f>O783*H783</f>
        <v>0</v>
      </c>
      <c r="Q783" s="204">
        <v>2.5149999999999999E-2</v>
      </c>
      <c r="R783" s="204">
        <f>Q783*H783</f>
        <v>1.5485609499999999</v>
      </c>
      <c r="S783" s="204">
        <v>0</v>
      </c>
      <c r="T783" s="205">
        <f>S783*H783</f>
        <v>0</v>
      </c>
      <c r="AR783" s="24" t="s">
        <v>330</v>
      </c>
      <c r="AT783" s="24" t="s">
        <v>253</v>
      </c>
      <c r="AU783" s="24" t="s">
        <v>94</v>
      </c>
      <c r="AY783" s="24" t="s">
        <v>250</v>
      </c>
      <c r="BE783" s="206">
        <f>IF(N783="základní",J783,0)</f>
        <v>0</v>
      </c>
      <c r="BF783" s="206">
        <f>IF(N783="snížená",J783,0)</f>
        <v>0</v>
      </c>
      <c r="BG783" s="206">
        <f>IF(N783="zákl. přenesená",J783,0)</f>
        <v>0</v>
      </c>
      <c r="BH783" s="206">
        <f>IF(N783="sníž. přenesená",J783,0)</f>
        <v>0</v>
      </c>
      <c r="BI783" s="206">
        <f>IF(N783="nulová",J783,0)</f>
        <v>0</v>
      </c>
      <c r="BJ783" s="24" t="s">
        <v>94</v>
      </c>
      <c r="BK783" s="206">
        <f>ROUND(I783*H783,2)</f>
        <v>0</v>
      </c>
      <c r="BL783" s="24" t="s">
        <v>330</v>
      </c>
      <c r="BM783" s="24" t="s">
        <v>3037</v>
      </c>
    </row>
    <row r="784" spans="2:65" s="11" customFormat="1">
      <c r="B784" s="207"/>
      <c r="C784" s="208"/>
      <c r="D784" s="209" t="s">
        <v>260</v>
      </c>
      <c r="E784" s="210" t="s">
        <v>21</v>
      </c>
      <c r="F784" s="211" t="s">
        <v>3038</v>
      </c>
      <c r="G784" s="208"/>
      <c r="H784" s="212">
        <v>58.174999999999997</v>
      </c>
      <c r="I784" s="213"/>
      <c r="J784" s="208"/>
      <c r="K784" s="208"/>
      <c r="L784" s="214"/>
      <c r="M784" s="215"/>
      <c r="N784" s="216"/>
      <c r="O784" s="216"/>
      <c r="P784" s="216"/>
      <c r="Q784" s="216"/>
      <c r="R784" s="216"/>
      <c r="S784" s="216"/>
      <c r="T784" s="217"/>
      <c r="AT784" s="218" t="s">
        <v>260</v>
      </c>
      <c r="AU784" s="218" t="s">
        <v>94</v>
      </c>
      <c r="AV784" s="11" t="s">
        <v>94</v>
      </c>
      <c r="AW784" s="11" t="s">
        <v>35</v>
      </c>
      <c r="AX784" s="11" t="s">
        <v>71</v>
      </c>
      <c r="AY784" s="218" t="s">
        <v>250</v>
      </c>
    </row>
    <row r="785" spans="2:65" s="11" customFormat="1">
      <c r="B785" s="207"/>
      <c r="C785" s="208"/>
      <c r="D785" s="209" t="s">
        <v>260</v>
      </c>
      <c r="E785" s="210" t="s">
        <v>21</v>
      </c>
      <c r="F785" s="211" t="s">
        <v>2584</v>
      </c>
      <c r="G785" s="208"/>
      <c r="H785" s="212">
        <v>-1.6579999999999999</v>
      </c>
      <c r="I785" s="213"/>
      <c r="J785" s="208"/>
      <c r="K785" s="208"/>
      <c r="L785" s="214"/>
      <c r="M785" s="215"/>
      <c r="N785" s="216"/>
      <c r="O785" s="216"/>
      <c r="P785" s="216"/>
      <c r="Q785" s="216"/>
      <c r="R785" s="216"/>
      <c r="S785" s="216"/>
      <c r="T785" s="217"/>
      <c r="AT785" s="218" t="s">
        <v>260</v>
      </c>
      <c r="AU785" s="218" t="s">
        <v>94</v>
      </c>
      <c r="AV785" s="11" t="s">
        <v>94</v>
      </c>
      <c r="AW785" s="11" t="s">
        <v>35</v>
      </c>
      <c r="AX785" s="11" t="s">
        <v>71</v>
      </c>
      <c r="AY785" s="218" t="s">
        <v>250</v>
      </c>
    </row>
    <row r="786" spans="2:65" s="11" customFormat="1">
      <c r="B786" s="207"/>
      <c r="C786" s="208"/>
      <c r="D786" s="209" t="s">
        <v>260</v>
      </c>
      <c r="E786" s="210" t="s">
        <v>21</v>
      </c>
      <c r="F786" s="211" t="s">
        <v>3039</v>
      </c>
      <c r="G786" s="208"/>
      <c r="H786" s="212">
        <v>13.103999999999999</v>
      </c>
      <c r="I786" s="213"/>
      <c r="J786" s="208"/>
      <c r="K786" s="208"/>
      <c r="L786" s="214"/>
      <c r="M786" s="215"/>
      <c r="N786" s="216"/>
      <c r="O786" s="216"/>
      <c r="P786" s="216"/>
      <c r="Q786" s="216"/>
      <c r="R786" s="216"/>
      <c r="S786" s="216"/>
      <c r="T786" s="217"/>
      <c r="AT786" s="218" t="s">
        <v>260</v>
      </c>
      <c r="AU786" s="218" t="s">
        <v>94</v>
      </c>
      <c r="AV786" s="11" t="s">
        <v>94</v>
      </c>
      <c r="AW786" s="11" t="s">
        <v>35</v>
      </c>
      <c r="AX786" s="11" t="s">
        <v>71</v>
      </c>
      <c r="AY786" s="218" t="s">
        <v>250</v>
      </c>
    </row>
    <row r="787" spans="2:65" s="11" customFormat="1">
      <c r="B787" s="207"/>
      <c r="C787" s="208"/>
      <c r="D787" s="209" t="s">
        <v>260</v>
      </c>
      <c r="E787" s="210" t="s">
        <v>21</v>
      </c>
      <c r="F787" s="211" t="s">
        <v>3040</v>
      </c>
      <c r="G787" s="208"/>
      <c r="H787" s="212">
        <v>1.627</v>
      </c>
      <c r="I787" s="213"/>
      <c r="J787" s="208"/>
      <c r="K787" s="208"/>
      <c r="L787" s="214"/>
      <c r="M787" s="215"/>
      <c r="N787" s="216"/>
      <c r="O787" s="216"/>
      <c r="P787" s="216"/>
      <c r="Q787" s="216"/>
      <c r="R787" s="216"/>
      <c r="S787" s="216"/>
      <c r="T787" s="217"/>
      <c r="AT787" s="218" t="s">
        <v>260</v>
      </c>
      <c r="AU787" s="218" t="s">
        <v>94</v>
      </c>
      <c r="AV787" s="11" t="s">
        <v>94</v>
      </c>
      <c r="AW787" s="11" t="s">
        <v>35</v>
      </c>
      <c r="AX787" s="11" t="s">
        <v>71</v>
      </c>
      <c r="AY787" s="218" t="s">
        <v>250</v>
      </c>
    </row>
    <row r="788" spans="2:65" s="11" customFormat="1">
      <c r="B788" s="207"/>
      <c r="C788" s="208"/>
      <c r="D788" s="209" t="s">
        <v>260</v>
      </c>
      <c r="E788" s="210" t="s">
        <v>21</v>
      </c>
      <c r="F788" s="211" t="s">
        <v>3041</v>
      </c>
      <c r="G788" s="208"/>
      <c r="H788" s="212">
        <v>-9.6750000000000007</v>
      </c>
      <c r="I788" s="213"/>
      <c r="J788" s="208"/>
      <c r="K788" s="208"/>
      <c r="L788" s="214"/>
      <c r="M788" s="215"/>
      <c r="N788" s="216"/>
      <c r="O788" s="216"/>
      <c r="P788" s="216"/>
      <c r="Q788" s="216"/>
      <c r="R788" s="216"/>
      <c r="S788" s="216"/>
      <c r="T788" s="217"/>
      <c r="AT788" s="218" t="s">
        <v>260</v>
      </c>
      <c r="AU788" s="218" t="s">
        <v>94</v>
      </c>
      <c r="AV788" s="11" t="s">
        <v>94</v>
      </c>
      <c r="AW788" s="11" t="s">
        <v>35</v>
      </c>
      <c r="AX788" s="11" t="s">
        <v>71</v>
      </c>
      <c r="AY788" s="218" t="s">
        <v>250</v>
      </c>
    </row>
    <row r="789" spans="2:65" s="12" customFormat="1">
      <c r="B789" s="219"/>
      <c r="C789" s="220"/>
      <c r="D789" s="221" t="s">
        <v>260</v>
      </c>
      <c r="E789" s="222" t="s">
        <v>2376</v>
      </c>
      <c r="F789" s="223" t="s">
        <v>263</v>
      </c>
      <c r="G789" s="220"/>
      <c r="H789" s="224">
        <v>61.573</v>
      </c>
      <c r="I789" s="225"/>
      <c r="J789" s="220"/>
      <c r="K789" s="220"/>
      <c r="L789" s="226"/>
      <c r="M789" s="227"/>
      <c r="N789" s="228"/>
      <c r="O789" s="228"/>
      <c r="P789" s="228"/>
      <c r="Q789" s="228"/>
      <c r="R789" s="228"/>
      <c r="S789" s="228"/>
      <c r="T789" s="229"/>
      <c r="AT789" s="230" t="s">
        <v>260</v>
      </c>
      <c r="AU789" s="230" t="s">
        <v>94</v>
      </c>
      <c r="AV789" s="12" t="s">
        <v>251</v>
      </c>
      <c r="AW789" s="12" t="s">
        <v>35</v>
      </c>
      <c r="AX789" s="12" t="s">
        <v>79</v>
      </c>
      <c r="AY789" s="230" t="s">
        <v>250</v>
      </c>
    </row>
    <row r="790" spans="2:65" s="1" customFormat="1" ht="44.25" customHeight="1">
      <c r="B790" s="41"/>
      <c r="C790" s="195" t="s">
        <v>1847</v>
      </c>
      <c r="D790" s="195" t="s">
        <v>253</v>
      </c>
      <c r="E790" s="196" t="s">
        <v>1799</v>
      </c>
      <c r="F790" s="197" t="s">
        <v>1800</v>
      </c>
      <c r="G790" s="198" t="s">
        <v>271</v>
      </c>
      <c r="H790" s="199">
        <v>9.6750000000000007</v>
      </c>
      <c r="I790" s="200"/>
      <c r="J790" s="201">
        <f>ROUND(I790*H790,2)</f>
        <v>0</v>
      </c>
      <c r="K790" s="197" t="s">
        <v>21</v>
      </c>
      <c r="L790" s="61"/>
      <c r="M790" s="202" t="s">
        <v>21</v>
      </c>
      <c r="N790" s="203" t="s">
        <v>43</v>
      </c>
      <c r="O790" s="42"/>
      <c r="P790" s="204">
        <f>O790*H790</f>
        <v>0</v>
      </c>
      <c r="Q790" s="204">
        <v>2.5149999999999999E-2</v>
      </c>
      <c r="R790" s="204">
        <f>Q790*H790</f>
        <v>0.24332624999999999</v>
      </c>
      <c r="S790" s="204">
        <v>0</v>
      </c>
      <c r="T790" s="205">
        <f>S790*H790</f>
        <v>0</v>
      </c>
      <c r="AR790" s="24" t="s">
        <v>330</v>
      </c>
      <c r="AT790" s="24" t="s">
        <v>253</v>
      </c>
      <c r="AU790" s="24" t="s">
        <v>94</v>
      </c>
      <c r="AY790" s="24" t="s">
        <v>250</v>
      </c>
      <c r="BE790" s="206">
        <f>IF(N790="základní",J790,0)</f>
        <v>0</v>
      </c>
      <c r="BF790" s="206">
        <f>IF(N790="snížená",J790,0)</f>
        <v>0</v>
      </c>
      <c r="BG790" s="206">
        <f>IF(N790="zákl. přenesená",J790,0)</f>
        <v>0</v>
      </c>
      <c r="BH790" s="206">
        <f>IF(N790="sníž. přenesená",J790,0)</f>
        <v>0</v>
      </c>
      <c r="BI790" s="206">
        <f>IF(N790="nulová",J790,0)</f>
        <v>0</v>
      </c>
      <c r="BJ790" s="24" t="s">
        <v>94</v>
      </c>
      <c r="BK790" s="206">
        <f>ROUND(I790*H790,2)</f>
        <v>0</v>
      </c>
      <c r="BL790" s="24" t="s">
        <v>330</v>
      </c>
      <c r="BM790" s="24" t="s">
        <v>3042</v>
      </c>
    </row>
    <row r="791" spans="2:65" s="11" customFormat="1">
      <c r="B791" s="207"/>
      <c r="C791" s="208"/>
      <c r="D791" s="209" t="s">
        <v>260</v>
      </c>
      <c r="E791" s="210" t="s">
        <v>21</v>
      </c>
      <c r="F791" s="211" t="s">
        <v>3043</v>
      </c>
      <c r="G791" s="208"/>
      <c r="H791" s="212">
        <v>5.3490000000000002</v>
      </c>
      <c r="I791" s="213"/>
      <c r="J791" s="208"/>
      <c r="K791" s="208"/>
      <c r="L791" s="214"/>
      <c r="M791" s="215"/>
      <c r="N791" s="216"/>
      <c r="O791" s="216"/>
      <c r="P791" s="216"/>
      <c r="Q791" s="216"/>
      <c r="R791" s="216"/>
      <c r="S791" s="216"/>
      <c r="T791" s="217"/>
      <c r="AT791" s="218" t="s">
        <v>260</v>
      </c>
      <c r="AU791" s="218" t="s">
        <v>94</v>
      </c>
      <c r="AV791" s="11" t="s">
        <v>94</v>
      </c>
      <c r="AW791" s="11" t="s">
        <v>35</v>
      </c>
      <c r="AX791" s="11" t="s">
        <v>71</v>
      </c>
      <c r="AY791" s="218" t="s">
        <v>250</v>
      </c>
    </row>
    <row r="792" spans="2:65" s="11" customFormat="1">
      <c r="B792" s="207"/>
      <c r="C792" s="208"/>
      <c r="D792" s="209" t="s">
        <v>260</v>
      </c>
      <c r="E792" s="210" t="s">
        <v>21</v>
      </c>
      <c r="F792" s="211" t="s">
        <v>3044</v>
      </c>
      <c r="G792" s="208"/>
      <c r="H792" s="212">
        <v>4.3259999999999996</v>
      </c>
      <c r="I792" s="213"/>
      <c r="J792" s="208"/>
      <c r="K792" s="208"/>
      <c r="L792" s="214"/>
      <c r="M792" s="215"/>
      <c r="N792" s="216"/>
      <c r="O792" s="216"/>
      <c r="P792" s="216"/>
      <c r="Q792" s="216"/>
      <c r="R792" s="216"/>
      <c r="S792" s="216"/>
      <c r="T792" s="217"/>
      <c r="AT792" s="218" t="s">
        <v>260</v>
      </c>
      <c r="AU792" s="218" t="s">
        <v>94</v>
      </c>
      <c r="AV792" s="11" t="s">
        <v>94</v>
      </c>
      <c r="AW792" s="11" t="s">
        <v>35</v>
      </c>
      <c r="AX792" s="11" t="s">
        <v>71</v>
      </c>
      <c r="AY792" s="218" t="s">
        <v>250</v>
      </c>
    </row>
    <row r="793" spans="2:65" s="12" customFormat="1">
      <c r="B793" s="219"/>
      <c r="C793" s="220"/>
      <c r="D793" s="221" t="s">
        <v>260</v>
      </c>
      <c r="E793" s="222" t="s">
        <v>2379</v>
      </c>
      <c r="F793" s="223" t="s">
        <v>263</v>
      </c>
      <c r="G793" s="220"/>
      <c r="H793" s="224">
        <v>9.6750000000000007</v>
      </c>
      <c r="I793" s="225"/>
      <c r="J793" s="220"/>
      <c r="K793" s="220"/>
      <c r="L793" s="226"/>
      <c r="M793" s="227"/>
      <c r="N793" s="228"/>
      <c r="O793" s="228"/>
      <c r="P793" s="228"/>
      <c r="Q793" s="228"/>
      <c r="R793" s="228"/>
      <c r="S793" s="228"/>
      <c r="T793" s="229"/>
      <c r="AT793" s="230" t="s">
        <v>260</v>
      </c>
      <c r="AU793" s="230" t="s">
        <v>94</v>
      </c>
      <c r="AV793" s="12" t="s">
        <v>251</v>
      </c>
      <c r="AW793" s="12" t="s">
        <v>35</v>
      </c>
      <c r="AX793" s="12" t="s">
        <v>79</v>
      </c>
      <c r="AY793" s="230" t="s">
        <v>250</v>
      </c>
    </row>
    <row r="794" spans="2:65" s="1" customFormat="1" ht="22.5" customHeight="1">
      <c r="B794" s="41"/>
      <c r="C794" s="195" t="s">
        <v>1851</v>
      </c>
      <c r="D794" s="195" t="s">
        <v>253</v>
      </c>
      <c r="E794" s="196" t="s">
        <v>3045</v>
      </c>
      <c r="F794" s="197" t="s">
        <v>3046</v>
      </c>
      <c r="G794" s="198" t="s">
        <v>356</v>
      </c>
      <c r="H794" s="199">
        <v>7.3</v>
      </c>
      <c r="I794" s="200"/>
      <c r="J794" s="201">
        <f>ROUND(I794*H794,2)</f>
        <v>0</v>
      </c>
      <c r="K794" s="197" t="s">
        <v>257</v>
      </c>
      <c r="L794" s="61"/>
      <c r="M794" s="202" t="s">
        <v>21</v>
      </c>
      <c r="N794" s="203" t="s">
        <v>43</v>
      </c>
      <c r="O794" s="42"/>
      <c r="P794" s="204">
        <f>O794*H794</f>
        <v>0</v>
      </c>
      <c r="Q794" s="204">
        <v>4.3800000000000002E-3</v>
      </c>
      <c r="R794" s="204">
        <f>Q794*H794</f>
        <v>3.1974000000000002E-2</v>
      </c>
      <c r="S794" s="204">
        <v>0</v>
      </c>
      <c r="T794" s="205">
        <f>S794*H794</f>
        <v>0</v>
      </c>
      <c r="AR794" s="24" t="s">
        <v>330</v>
      </c>
      <c r="AT794" s="24" t="s">
        <v>253</v>
      </c>
      <c r="AU794" s="24" t="s">
        <v>94</v>
      </c>
      <c r="AY794" s="24" t="s">
        <v>250</v>
      </c>
      <c r="BE794" s="206">
        <f>IF(N794="základní",J794,0)</f>
        <v>0</v>
      </c>
      <c r="BF794" s="206">
        <f>IF(N794="snížená",J794,0)</f>
        <v>0</v>
      </c>
      <c r="BG794" s="206">
        <f>IF(N794="zákl. přenesená",J794,0)</f>
        <v>0</v>
      </c>
      <c r="BH794" s="206">
        <f>IF(N794="sníž. přenesená",J794,0)</f>
        <v>0</v>
      </c>
      <c r="BI794" s="206">
        <f>IF(N794="nulová",J794,0)</f>
        <v>0</v>
      </c>
      <c r="BJ794" s="24" t="s">
        <v>94</v>
      </c>
      <c r="BK794" s="206">
        <f>ROUND(I794*H794,2)</f>
        <v>0</v>
      </c>
      <c r="BL794" s="24" t="s">
        <v>330</v>
      </c>
      <c r="BM794" s="24" t="s">
        <v>3047</v>
      </c>
    </row>
    <row r="795" spans="2:65" s="11" customFormat="1">
      <c r="B795" s="207"/>
      <c r="C795" s="208"/>
      <c r="D795" s="221" t="s">
        <v>260</v>
      </c>
      <c r="E795" s="231" t="s">
        <v>21</v>
      </c>
      <c r="F795" s="232" t="s">
        <v>3048</v>
      </c>
      <c r="G795" s="208"/>
      <c r="H795" s="233">
        <v>7.3</v>
      </c>
      <c r="I795" s="213"/>
      <c r="J795" s="208"/>
      <c r="K795" s="208"/>
      <c r="L795" s="214"/>
      <c r="M795" s="215"/>
      <c r="N795" s="216"/>
      <c r="O795" s="216"/>
      <c r="P795" s="216"/>
      <c r="Q795" s="216"/>
      <c r="R795" s="216"/>
      <c r="S795" s="216"/>
      <c r="T795" s="217"/>
      <c r="AT795" s="218" t="s">
        <v>260</v>
      </c>
      <c r="AU795" s="218" t="s">
        <v>94</v>
      </c>
      <c r="AV795" s="11" t="s">
        <v>94</v>
      </c>
      <c r="AW795" s="11" t="s">
        <v>35</v>
      </c>
      <c r="AX795" s="11" t="s">
        <v>79</v>
      </c>
      <c r="AY795" s="218" t="s">
        <v>250</v>
      </c>
    </row>
    <row r="796" spans="2:65" s="1" customFormat="1" ht="22.5" customHeight="1">
      <c r="B796" s="41"/>
      <c r="C796" s="195" t="s">
        <v>1855</v>
      </c>
      <c r="D796" s="195" t="s">
        <v>253</v>
      </c>
      <c r="E796" s="196" t="s">
        <v>1809</v>
      </c>
      <c r="F796" s="197" t="s">
        <v>1810</v>
      </c>
      <c r="G796" s="198" t="s">
        <v>271</v>
      </c>
      <c r="H796" s="199">
        <v>79.673000000000002</v>
      </c>
      <c r="I796" s="200"/>
      <c r="J796" s="201">
        <f>ROUND(I796*H796,2)</f>
        <v>0</v>
      </c>
      <c r="K796" s="197" t="s">
        <v>257</v>
      </c>
      <c r="L796" s="61"/>
      <c r="M796" s="202" t="s">
        <v>21</v>
      </c>
      <c r="N796" s="203" t="s">
        <v>43</v>
      </c>
      <c r="O796" s="42"/>
      <c r="P796" s="204">
        <f>O796*H796</f>
        <v>0</v>
      </c>
      <c r="Q796" s="204">
        <v>0</v>
      </c>
      <c r="R796" s="204">
        <f>Q796*H796</f>
        <v>0</v>
      </c>
      <c r="S796" s="204">
        <v>0</v>
      </c>
      <c r="T796" s="205">
        <f>S796*H796</f>
        <v>0</v>
      </c>
      <c r="AR796" s="24" t="s">
        <v>330</v>
      </c>
      <c r="AT796" s="24" t="s">
        <v>253</v>
      </c>
      <c r="AU796" s="24" t="s">
        <v>94</v>
      </c>
      <c r="AY796" s="24" t="s">
        <v>250</v>
      </c>
      <c r="BE796" s="206">
        <f>IF(N796="základní",J796,0)</f>
        <v>0</v>
      </c>
      <c r="BF796" s="206">
        <f>IF(N796="snížená",J796,0)</f>
        <v>0</v>
      </c>
      <c r="BG796" s="206">
        <f>IF(N796="zákl. přenesená",J796,0)</f>
        <v>0</v>
      </c>
      <c r="BH796" s="206">
        <f>IF(N796="sníž. přenesená",J796,0)</f>
        <v>0</v>
      </c>
      <c r="BI796" s="206">
        <f>IF(N796="nulová",J796,0)</f>
        <v>0</v>
      </c>
      <c r="BJ796" s="24" t="s">
        <v>94</v>
      </c>
      <c r="BK796" s="206">
        <f>ROUND(I796*H796,2)</f>
        <v>0</v>
      </c>
      <c r="BL796" s="24" t="s">
        <v>330</v>
      </c>
      <c r="BM796" s="24" t="s">
        <v>3049</v>
      </c>
    </row>
    <row r="797" spans="2:65" s="11" customFormat="1">
      <c r="B797" s="207"/>
      <c r="C797" s="208"/>
      <c r="D797" s="221" t="s">
        <v>260</v>
      </c>
      <c r="E797" s="231" t="s">
        <v>21</v>
      </c>
      <c r="F797" s="232" t="s">
        <v>3050</v>
      </c>
      <c r="G797" s="208"/>
      <c r="H797" s="233">
        <v>79.673000000000002</v>
      </c>
      <c r="I797" s="213"/>
      <c r="J797" s="208"/>
      <c r="K797" s="208"/>
      <c r="L797" s="214"/>
      <c r="M797" s="215"/>
      <c r="N797" s="216"/>
      <c r="O797" s="216"/>
      <c r="P797" s="216"/>
      <c r="Q797" s="216"/>
      <c r="R797" s="216"/>
      <c r="S797" s="216"/>
      <c r="T797" s="217"/>
      <c r="AT797" s="218" t="s">
        <v>260</v>
      </c>
      <c r="AU797" s="218" t="s">
        <v>94</v>
      </c>
      <c r="AV797" s="11" t="s">
        <v>94</v>
      </c>
      <c r="AW797" s="11" t="s">
        <v>35</v>
      </c>
      <c r="AX797" s="11" t="s">
        <v>79</v>
      </c>
      <c r="AY797" s="218" t="s">
        <v>250</v>
      </c>
    </row>
    <row r="798" spans="2:65" s="1" customFormat="1" ht="22.5" customHeight="1">
      <c r="B798" s="41"/>
      <c r="C798" s="234" t="s">
        <v>1859</v>
      </c>
      <c r="D798" s="234" t="s">
        <v>304</v>
      </c>
      <c r="E798" s="235" t="s">
        <v>1814</v>
      </c>
      <c r="F798" s="236" t="s">
        <v>1815</v>
      </c>
      <c r="G798" s="237" t="s">
        <v>271</v>
      </c>
      <c r="H798" s="238">
        <v>72.673000000000002</v>
      </c>
      <c r="I798" s="239"/>
      <c r="J798" s="240">
        <f>ROUND(I798*H798,2)</f>
        <v>0</v>
      </c>
      <c r="K798" s="236" t="s">
        <v>257</v>
      </c>
      <c r="L798" s="241"/>
      <c r="M798" s="242" t="s">
        <v>21</v>
      </c>
      <c r="N798" s="243" t="s">
        <v>43</v>
      </c>
      <c r="O798" s="42"/>
      <c r="P798" s="204">
        <f>O798*H798</f>
        <v>0</v>
      </c>
      <c r="Q798" s="204">
        <v>1.4E-3</v>
      </c>
      <c r="R798" s="204">
        <f>Q798*H798</f>
        <v>0.1017422</v>
      </c>
      <c r="S798" s="204">
        <v>0</v>
      </c>
      <c r="T798" s="205">
        <f>S798*H798</f>
        <v>0</v>
      </c>
      <c r="AR798" s="24" t="s">
        <v>408</v>
      </c>
      <c r="AT798" s="24" t="s">
        <v>304</v>
      </c>
      <c r="AU798" s="24" t="s">
        <v>94</v>
      </c>
      <c r="AY798" s="24" t="s">
        <v>250</v>
      </c>
      <c r="BE798" s="206">
        <f>IF(N798="základní",J798,0)</f>
        <v>0</v>
      </c>
      <c r="BF798" s="206">
        <f>IF(N798="snížená",J798,0)</f>
        <v>0</v>
      </c>
      <c r="BG798" s="206">
        <f>IF(N798="zákl. přenesená",J798,0)</f>
        <v>0</v>
      </c>
      <c r="BH798" s="206">
        <f>IF(N798="sníž. přenesená",J798,0)</f>
        <v>0</v>
      </c>
      <c r="BI798" s="206">
        <f>IF(N798="nulová",J798,0)</f>
        <v>0</v>
      </c>
      <c r="BJ798" s="24" t="s">
        <v>94</v>
      </c>
      <c r="BK798" s="206">
        <f>ROUND(I798*H798,2)</f>
        <v>0</v>
      </c>
      <c r="BL798" s="24" t="s">
        <v>330</v>
      </c>
      <c r="BM798" s="24" t="s">
        <v>3051</v>
      </c>
    </row>
    <row r="799" spans="2:65" s="11" customFormat="1">
      <c r="B799" s="207"/>
      <c r="C799" s="208"/>
      <c r="D799" s="221" t="s">
        <v>260</v>
      </c>
      <c r="E799" s="231" t="s">
        <v>21</v>
      </c>
      <c r="F799" s="232" t="s">
        <v>3052</v>
      </c>
      <c r="G799" s="208"/>
      <c r="H799" s="233">
        <v>72.673000000000002</v>
      </c>
      <c r="I799" s="213"/>
      <c r="J799" s="208"/>
      <c r="K799" s="208"/>
      <c r="L799" s="214"/>
      <c r="M799" s="215"/>
      <c r="N799" s="216"/>
      <c r="O799" s="216"/>
      <c r="P799" s="216"/>
      <c r="Q799" s="216"/>
      <c r="R799" s="216"/>
      <c r="S799" s="216"/>
      <c r="T799" s="217"/>
      <c r="AT799" s="218" t="s">
        <v>260</v>
      </c>
      <c r="AU799" s="218" t="s">
        <v>94</v>
      </c>
      <c r="AV799" s="11" t="s">
        <v>94</v>
      </c>
      <c r="AW799" s="11" t="s">
        <v>35</v>
      </c>
      <c r="AX799" s="11" t="s">
        <v>79</v>
      </c>
      <c r="AY799" s="218" t="s">
        <v>250</v>
      </c>
    </row>
    <row r="800" spans="2:65" s="1" customFormat="1" ht="22.5" customHeight="1">
      <c r="B800" s="41"/>
      <c r="C800" s="234" t="s">
        <v>1863</v>
      </c>
      <c r="D800" s="234" t="s">
        <v>304</v>
      </c>
      <c r="E800" s="235" t="s">
        <v>1701</v>
      </c>
      <c r="F800" s="236" t="s">
        <v>2984</v>
      </c>
      <c r="G800" s="237" t="s">
        <v>271</v>
      </c>
      <c r="H800" s="238">
        <v>8.5939999999999994</v>
      </c>
      <c r="I800" s="239"/>
      <c r="J800" s="240">
        <f>ROUND(I800*H800,2)</f>
        <v>0</v>
      </c>
      <c r="K800" s="236" t="s">
        <v>257</v>
      </c>
      <c r="L800" s="241"/>
      <c r="M800" s="242" t="s">
        <v>21</v>
      </c>
      <c r="N800" s="243" t="s">
        <v>43</v>
      </c>
      <c r="O800" s="42"/>
      <c r="P800" s="204">
        <f>O800*H800</f>
        <v>0</v>
      </c>
      <c r="Q800" s="204">
        <v>5.0000000000000001E-3</v>
      </c>
      <c r="R800" s="204">
        <f>Q800*H800</f>
        <v>4.2970000000000001E-2</v>
      </c>
      <c r="S800" s="204">
        <v>0</v>
      </c>
      <c r="T800" s="205">
        <f>S800*H800</f>
        <v>0</v>
      </c>
      <c r="AR800" s="24" t="s">
        <v>408</v>
      </c>
      <c r="AT800" s="24" t="s">
        <v>304</v>
      </c>
      <c r="AU800" s="24" t="s">
        <v>94</v>
      </c>
      <c r="AY800" s="24" t="s">
        <v>250</v>
      </c>
      <c r="BE800" s="206">
        <f>IF(N800="základní",J800,0)</f>
        <v>0</v>
      </c>
      <c r="BF800" s="206">
        <f>IF(N800="snížená",J800,0)</f>
        <v>0</v>
      </c>
      <c r="BG800" s="206">
        <f>IF(N800="zákl. přenesená",J800,0)</f>
        <v>0</v>
      </c>
      <c r="BH800" s="206">
        <f>IF(N800="sníž. přenesená",J800,0)</f>
        <v>0</v>
      </c>
      <c r="BI800" s="206">
        <f>IF(N800="nulová",J800,0)</f>
        <v>0</v>
      </c>
      <c r="BJ800" s="24" t="s">
        <v>94</v>
      </c>
      <c r="BK800" s="206">
        <f>ROUND(I800*H800,2)</f>
        <v>0</v>
      </c>
      <c r="BL800" s="24" t="s">
        <v>330</v>
      </c>
      <c r="BM800" s="24" t="s">
        <v>3053</v>
      </c>
    </row>
    <row r="801" spans="2:65" s="11" customFormat="1">
      <c r="B801" s="207"/>
      <c r="C801" s="208"/>
      <c r="D801" s="221" t="s">
        <v>260</v>
      </c>
      <c r="E801" s="231" t="s">
        <v>21</v>
      </c>
      <c r="F801" s="232" t="s">
        <v>3054</v>
      </c>
      <c r="G801" s="208"/>
      <c r="H801" s="233">
        <v>8.5939999999999994</v>
      </c>
      <c r="I801" s="213"/>
      <c r="J801" s="208"/>
      <c r="K801" s="208"/>
      <c r="L801" s="214"/>
      <c r="M801" s="215"/>
      <c r="N801" s="216"/>
      <c r="O801" s="216"/>
      <c r="P801" s="216"/>
      <c r="Q801" s="216"/>
      <c r="R801" s="216"/>
      <c r="S801" s="216"/>
      <c r="T801" s="217"/>
      <c r="AT801" s="218" t="s">
        <v>260</v>
      </c>
      <c r="AU801" s="218" t="s">
        <v>94</v>
      </c>
      <c r="AV801" s="11" t="s">
        <v>94</v>
      </c>
      <c r="AW801" s="11" t="s">
        <v>35</v>
      </c>
      <c r="AX801" s="11" t="s">
        <v>79</v>
      </c>
      <c r="AY801" s="218" t="s">
        <v>250</v>
      </c>
    </row>
    <row r="802" spans="2:65" s="1" customFormat="1" ht="31.5" customHeight="1">
      <c r="B802" s="41"/>
      <c r="C802" s="195" t="s">
        <v>1867</v>
      </c>
      <c r="D802" s="195" t="s">
        <v>253</v>
      </c>
      <c r="E802" s="196" t="s">
        <v>1819</v>
      </c>
      <c r="F802" s="197" t="s">
        <v>3055</v>
      </c>
      <c r="G802" s="198" t="s">
        <v>271</v>
      </c>
      <c r="H802" s="199">
        <v>59.265000000000001</v>
      </c>
      <c r="I802" s="200"/>
      <c r="J802" s="201">
        <f>ROUND(I802*H802,2)</f>
        <v>0</v>
      </c>
      <c r="K802" s="197" t="s">
        <v>21</v>
      </c>
      <c r="L802" s="61"/>
      <c r="M802" s="202" t="s">
        <v>21</v>
      </c>
      <c r="N802" s="203" t="s">
        <v>43</v>
      </c>
      <c r="O802" s="42"/>
      <c r="P802" s="204">
        <f>O802*H802</f>
        <v>0</v>
      </c>
      <c r="Q802" s="204">
        <v>1.157E-2</v>
      </c>
      <c r="R802" s="204">
        <f>Q802*H802</f>
        <v>0.68569605</v>
      </c>
      <c r="S802" s="204">
        <v>0</v>
      </c>
      <c r="T802" s="205">
        <f>S802*H802</f>
        <v>0</v>
      </c>
      <c r="AR802" s="24" t="s">
        <v>330</v>
      </c>
      <c r="AT802" s="24" t="s">
        <v>253</v>
      </c>
      <c r="AU802" s="24" t="s">
        <v>94</v>
      </c>
      <c r="AY802" s="24" t="s">
        <v>250</v>
      </c>
      <c r="BE802" s="206">
        <f>IF(N802="základní",J802,0)</f>
        <v>0</v>
      </c>
      <c r="BF802" s="206">
        <f>IF(N802="snížená",J802,0)</f>
        <v>0</v>
      </c>
      <c r="BG802" s="206">
        <f>IF(N802="zákl. přenesená",J802,0)</f>
        <v>0</v>
      </c>
      <c r="BH802" s="206">
        <f>IF(N802="sníž. přenesená",J802,0)</f>
        <v>0</v>
      </c>
      <c r="BI802" s="206">
        <f>IF(N802="nulová",J802,0)</f>
        <v>0</v>
      </c>
      <c r="BJ802" s="24" t="s">
        <v>94</v>
      </c>
      <c r="BK802" s="206">
        <f>ROUND(I802*H802,2)</f>
        <v>0</v>
      </c>
      <c r="BL802" s="24" t="s">
        <v>330</v>
      </c>
      <c r="BM802" s="24" t="s">
        <v>3056</v>
      </c>
    </row>
    <row r="803" spans="2:65" s="11" customFormat="1">
      <c r="B803" s="207"/>
      <c r="C803" s="208"/>
      <c r="D803" s="209" t="s">
        <v>260</v>
      </c>
      <c r="E803" s="210" t="s">
        <v>21</v>
      </c>
      <c r="F803" s="211" t="s">
        <v>2612</v>
      </c>
      <c r="G803" s="208"/>
      <c r="H803" s="212">
        <v>26.84</v>
      </c>
      <c r="I803" s="213"/>
      <c r="J803" s="208"/>
      <c r="K803" s="208"/>
      <c r="L803" s="214"/>
      <c r="M803" s="215"/>
      <c r="N803" s="216"/>
      <c r="O803" s="216"/>
      <c r="P803" s="216"/>
      <c r="Q803" s="216"/>
      <c r="R803" s="216"/>
      <c r="S803" s="216"/>
      <c r="T803" s="217"/>
      <c r="AT803" s="218" t="s">
        <v>260</v>
      </c>
      <c r="AU803" s="218" t="s">
        <v>94</v>
      </c>
      <c r="AV803" s="11" t="s">
        <v>94</v>
      </c>
      <c r="AW803" s="11" t="s">
        <v>35</v>
      </c>
      <c r="AX803" s="11" t="s">
        <v>71</v>
      </c>
      <c r="AY803" s="218" t="s">
        <v>250</v>
      </c>
    </row>
    <row r="804" spans="2:65" s="11" customFormat="1">
      <c r="B804" s="207"/>
      <c r="C804" s="208"/>
      <c r="D804" s="209" t="s">
        <v>260</v>
      </c>
      <c r="E804" s="210" t="s">
        <v>21</v>
      </c>
      <c r="F804" s="211" t="s">
        <v>2613</v>
      </c>
      <c r="G804" s="208"/>
      <c r="H804" s="212">
        <v>66.352000000000004</v>
      </c>
      <c r="I804" s="213"/>
      <c r="J804" s="208"/>
      <c r="K804" s="208"/>
      <c r="L804" s="214"/>
      <c r="M804" s="215"/>
      <c r="N804" s="216"/>
      <c r="O804" s="216"/>
      <c r="P804" s="216"/>
      <c r="Q804" s="216"/>
      <c r="R804" s="216"/>
      <c r="S804" s="216"/>
      <c r="T804" s="217"/>
      <c r="AT804" s="218" t="s">
        <v>260</v>
      </c>
      <c r="AU804" s="218" t="s">
        <v>94</v>
      </c>
      <c r="AV804" s="11" t="s">
        <v>94</v>
      </c>
      <c r="AW804" s="11" t="s">
        <v>35</v>
      </c>
      <c r="AX804" s="11" t="s">
        <v>71</v>
      </c>
      <c r="AY804" s="218" t="s">
        <v>250</v>
      </c>
    </row>
    <row r="805" spans="2:65" s="11" customFormat="1">
      <c r="B805" s="207"/>
      <c r="C805" s="208"/>
      <c r="D805" s="209" t="s">
        <v>260</v>
      </c>
      <c r="E805" s="210" t="s">
        <v>21</v>
      </c>
      <c r="F805" s="211" t="s">
        <v>2614</v>
      </c>
      <c r="G805" s="208"/>
      <c r="H805" s="212">
        <v>32.362000000000002</v>
      </c>
      <c r="I805" s="213"/>
      <c r="J805" s="208"/>
      <c r="K805" s="208"/>
      <c r="L805" s="214"/>
      <c r="M805" s="215"/>
      <c r="N805" s="216"/>
      <c r="O805" s="216"/>
      <c r="P805" s="216"/>
      <c r="Q805" s="216"/>
      <c r="R805" s="216"/>
      <c r="S805" s="216"/>
      <c r="T805" s="217"/>
      <c r="AT805" s="218" t="s">
        <v>260</v>
      </c>
      <c r="AU805" s="218" t="s">
        <v>94</v>
      </c>
      <c r="AV805" s="11" t="s">
        <v>94</v>
      </c>
      <c r="AW805" s="11" t="s">
        <v>35</v>
      </c>
      <c r="AX805" s="11" t="s">
        <v>71</v>
      </c>
      <c r="AY805" s="218" t="s">
        <v>250</v>
      </c>
    </row>
    <row r="806" spans="2:65" s="11" customFormat="1">
      <c r="B806" s="207"/>
      <c r="C806" s="208"/>
      <c r="D806" s="209" t="s">
        <v>260</v>
      </c>
      <c r="E806" s="210" t="s">
        <v>21</v>
      </c>
      <c r="F806" s="211" t="s">
        <v>2615</v>
      </c>
      <c r="G806" s="208"/>
      <c r="H806" s="212">
        <v>17.600000000000001</v>
      </c>
      <c r="I806" s="213"/>
      <c r="J806" s="208"/>
      <c r="K806" s="208"/>
      <c r="L806" s="214"/>
      <c r="M806" s="215"/>
      <c r="N806" s="216"/>
      <c r="O806" s="216"/>
      <c r="P806" s="216"/>
      <c r="Q806" s="216"/>
      <c r="R806" s="216"/>
      <c r="S806" s="216"/>
      <c r="T806" s="217"/>
      <c r="AT806" s="218" t="s">
        <v>260</v>
      </c>
      <c r="AU806" s="218" t="s">
        <v>94</v>
      </c>
      <c r="AV806" s="11" t="s">
        <v>94</v>
      </c>
      <c r="AW806" s="11" t="s">
        <v>35</v>
      </c>
      <c r="AX806" s="11" t="s">
        <v>71</v>
      </c>
      <c r="AY806" s="218" t="s">
        <v>250</v>
      </c>
    </row>
    <row r="807" spans="2:65" s="11" customFormat="1">
      <c r="B807" s="207"/>
      <c r="C807" s="208"/>
      <c r="D807" s="209" t="s">
        <v>260</v>
      </c>
      <c r="E807" s="210" t="s">
        <v>21</v>
      </c>
      <c r="F807" s="211" t="s">
        <v>2616</v>
      </c>
      <c r="G807" s="208"/>
      <c r="H807" s="212">
        <v>-10.704000000000001</v>
      </c>
      <c r="I807" s="213"/>
      <c r="J807" s="208"/>
      <c r="K807" s="208"/>
      <c r="L807" s="214"/>
      <c r="M807" s="215"/>
      <c r="N807" s="216"/>
      <c r="O807" s="216"/>
      <c r="P807" s="216"/>
      <c r="Q807" s="216"/>
      <c r="R807" s="216"/>
      <c r="S807" s="216"/>
      <c r="T807" s="217"/>
      <c r="AT807" s="218" t="s">
        <v>260</v>
      </c>
      <c r="AU807" s="218" t="s">
        <v>94</v>
      </c>
      <c r="AV807" s="11" t="s">
        <v>94</v>
      </c>
      <c r="AW807" s="11" t="s">
        <v>35</v>
      </c>
      <c r="AX807" s="11" t="s">
        <v>71</v>
      </c>
      <c r="AY807" s="218" t="s">
        <v>250</v>
      </c>
    </row>
    <row r="808" spans="2:65" s="11" customFormat="1">
      <c r="B808" s="207"/>
      <c r="C808" s="208"/>
      <c r="D808" s="209" t="s">
        <v>260</v>
      </c>
      <c r="E808" s="210" t="s">
        <v>21</v>
      </c>
      <c r="F808" s="211" t="s">
        <v>3057</v>
      </c>
      <c r="G808" s="208"/>
      <c r="H808" s="212">
        <v>-12.734</v>
      </c>
      <c r="I808" s="213"/>
      <c r="J808" s="208"/>
      <c r="K808" s="208"/>
      <c r="L808" s="214"/>
      <c r="M808" s="215"/>
      <c r="N808" s="216"/>
      <c r="O808" s="216"/>
      <c r="P808" s="216"/>
      <c r="Q808" s="216"/>
      <c r="R808" s="216"/>
      <c r="S808" s="216"/>
      <c r="T808" s="217"/>
      <c r="AT808" s="218" t="s">
        <v>260</v>
      </c>
      <c r="AU808" s="218" t="s">
        <v>94</v>
      </c>
      <c r="AV808" s="11" t="s">
        <v>94</v>
      </c>
      <c r="AW808" s="11" t="s">
        <v>35</v>
      </c>
      <c r="AX808" s="11" t="s">
        <v>71</v>
      </c>
      <c r="AY808" s="218" t="s">
        <v>250</v>
      </c>
    </row>
    <row r="809" spans="2:65" s="11" customFormat="1">
      <c r="B809" s="207"/>
      <c r="C809" s="208"/>
      <c r="D809" s="209" t="s">
        <v>260</v>
      </c>
      <c r="E809" s="210" t="s">
        <v>21</v>
      </c>
      <c r="F809" s="211" t="s">
        <v>3058</v>
      </c>
      <c r="G809" s="208"/>
      <c r="H809" s="212">
        <v>-33.091000000000001</v>
      </c>
      <c r="I809" s="213"/>
      <c r="J809" s="208"/>
      <c r="K809" s="208"/>
      <c r="L809" s="214"/>
      <c r="M809" s="215"/>
      <c r="N809" s="216"/>
      <c r="O809" s="216"/>
      <c r="P809" s="216"/>
      <c r="Q809" s="216"/>
      <c r="R809" s="216"/>
      <c r="S809" s="216"/>
      <c r="T809" s="217"/>
      <c r="AT809" s="218" t="s">
        <v>260</v>
      </c>
      <c r="AU809" s="218" t="s">
        <v>94</v>
      </c>
      <c r="AV809" s="11" t="s">
        <v>94</v>
      </c>
      <c r="AW809" s="11" t="s">
        <v>35</v>
      </c>
      <c r="AX809" s="11" t="s">
        <v>71</v>
      </c>
      <c r="AY809" s="218" t="s">
        <v>250</v>
      </c>
    </row>
    <row r="810" spans="2:65" s="11" customFormat="1">
      <c r="B810" s="207"/>
      <c r="C810" s="208"/>
      <c r="D810" s="209" t="s">
        <v>260</v>
      </c>
      <c r="E810" s="210" t="s">
        <v>21</v>
      </c>
      <c r="F810" s="211" t="s">
        <v>3059</v>
      </c>
      <c r="G810" s="208"/>
      <c r="H810" s="212">
        <v>-18.260000000000002</v>
      </c>
      <c r="I810" s="213"/>
      <c r="J810" s="208"/>
      <c r="K810" s="208"/>
      <c r="L810" s="214"/>
      <c r="M810" s="215"/>
      <c r="N810" s="216"/>
      <c r="O810" s="216"/>
      <c r="P810" s="216"/>
      <c r="Q810" s="216"/>
      <c r="R810" s="216"/>
      <c r="S810" s="216"/>
      <c r="T810" s="217"/>
      <c r="AT810" s="218" t="s">
        <v>260</v>
      </c>
      <c r="AU810" s="218" t="s">
        <v>94</v>
      </c>
      <c r="AV810" s="11" t="s">
        <v>94</v>
      </c>
      <c r="AW810" s="11" t="s">
        <v>35</v>
      </c>
      <c r="AX810" s="11" t="s">
        <v>71</v>
      </c>
      <c r="AY810" s="218" t="s">
        <v>250</v>
      </c>
    </row>
    <row r="811" spans="2:65" s="11" customFormat="1">
      <c r="B811" s="207"/>
      <c r="C811" s="208"/>
      <c r="D811" s="209" t="s">
        <v>260</v>
      </c>
      <c r="E811" s="210" t="s">
        <v>21</v>
      </c>
      <c r="F811" s="211" t="s">
        <v>3060</v>
      </c>
      <c r="G811" s="208"/>
      <c r="H811" s="212">
        <v>-7.2549999999999999</v>
      </c>
      <c r="I811" s="213"/>
      <c r="J811" s="208"/>
      <c r="K811" s="208"/>
      <c r="L811" s="214"/>
      <c r="M811" s="215"/>
      <c r="N811" s="216"/>
      <c r="O811" s="216"/>
      <c r="P811" s="216"/>
      <c r="Q811" s="216"/>
      <c r="R811" s="216"/>
      <c r="S811" s="216"/>
      <c r="T811" s="217"/>
      <c r="AT811" s="218" t="s">
        <v>260</v>
      </c>
      <c r="AU811" s="218" t="s">
        <v>94</v>
      </c>
      <c r="AV811" s="11" t="s">
        <v>94</v>
      </c>
      <c r="AW811" s="11" t="s">
        <v>35</v>
      </c>
      <c r="AX811" s="11" t="s">
        <v>71</v>
      </c>
      <c r="AY811" s="218" t="s">
        <v>250</v>
      </c>
    </row>
    <row r="812" spans="2:65" s="11" customFormat="1">
      <c r="B812" s="207"/>
      <c r="C812" s="208"/>
      <c r="D812" s="209" t="s">
        <v>260</v>
      </c>
      <c r="E812" s="210" t="s">
        <v>21</v>
      </c>
      <c r="F812" s="211" t="s">
        <v>1824</v>
      </c>
      <c r="G812" s="208"/>
      <c r="H812" s="212">
        <v>-1.845</v>
      </c>
      <c r="I812" s="213"/>
      <c r="J812" s="208"/>
      <c r="K812" s="208"/>
      <c r="L812" s="214"/>
      <c r="M812" s="215"/>
      <c r="N812" s="216"/>
      <c r="O812" s="216"/>
      <c r="P812" s="216"/>
      <c r="Q812" s="216"/>
      <c r="R812" s="216"/>
      <c r="S812" s="216"/>
      <c r="T812" s="217"/>
      <c r="AT812" s="218" t="s">
        <v>260</v>
      </c>
      <c r="AU812" s="218" t="s">
        <v>94</v>
      </c>
      <c r="AV812" s="11" t="s">
        <v>94</v>
      </c>
      <c r="AW812" s="11" t="s">
        <v>35</v>
      </c>
      <c r="AX812" s="11" t="s">
        <v>71</v>
      </c>
      <c r="AY812" s="218" t="s">
        <v>250</v>
      </c>
    </row>
    <row r="813" spans="2:65" s="12" customFormat="1">
      <c r="B813" s="219"/>
      <c r="C813" s="220"/>
      <c r="D813" s="221" t="s">
        <v>260</v>
      </c>
      <c r="E813" s="222" t="s">
        <v>102</v>
      </c>
      <c r="F813" s="223" t="s">
        <v>263</v>
      </c>
      <c r="G813" s="220"/>
      <c r="H813" s="224">
        <v>59.265000000000001</v>
      </c>
      <c r="I813" s="225"/>
      <c r="J813" s="220"/>
      <c r="K813" s="220"/>
      <c r="L813" s="226"/>
      <c r="M813" s="227"/>
      <c r="N813" s="228"/>
      <c r="O813" s="228"/>
      <c r="P813" s="228"/>
      <c r="Q813" s="228"/>
      <c r="R813" s="228"/>
      <c r="S813" s="228"/>
      <c r="T813" s="229"/>
      <c r="AT813" s="230" t="s">
        <v>260</v>
      </c>
      <c r="AU813" s="230" t="s">
        <v>94</v>
      </c>
      <c r="AV813" s="12" t="s">
        <v>251</v>
      </c>
      <c r="AW813" s="12" t="s">
        <v>35</v>
      </c>
      <c r="AX813" s="12" t="s">
        <v>79</v>
      </c>
      <c r="AY813" s="230" t="s">
        <v>250</v>
      </c>
    </row>
    <row r="814" spans="2:65" s="1" customFormat="1" ht="31.5" customHeight="1">
      <c r="B814" s="41"/>
      <c r="C814" s="195" t="s">
        <v>1872</v>
      </c>
      <c r="D814" s="195" t="s">
        <v>253</v>
      </c>
      <c r="E814" s="196" t="s">
        <v>1826</v>
      </c>
      <c r="F814" s="197" t="s">
        <v>1827</v>
      </c>
      <c r="G814" s="198" t="s">
        <v>271</v>
      </c>
      <c r="H814" s="199">
        <v>1.845</v>
      </c>
      <c r="I814" s="200"/>
      <c r="J814" s="201">
        <f>ROUND(I814*H814,2)</f>
        <v>0</v>
      </c>
      <c r="K814" s="197" t="s">
        <v>21</v>
      </c>
      <c r="L814" s="61"/>
      <c r="M814" s="202" t="s">
        <v>21</v>
      </c>
      <c r="N814" s="203" t="s">
        <v>43</v>
      </c>
      <c r="O814" s="42"/>
      <c r="P814" s="204">
        <f>O814*H814</f>
        <v>0</v>
      </c>
      <c r="Q814" s="204">
        <v>1.157E-2</v>
      </c>
      <c r="R814" s="204">
        <f>Q814*H814</f>
        <v>2.1346650000000002E-2</v>
      </c>
      <c r="S814" s="204">
        <v>0</v>
      </c>
      <c r="T814" s="205">
        <f>S814*H814</f>
        <v>0</v>
      </c>
      <c r="AR814" s="24" t="s">
        <v>330</v>
      </c>
      <c r="AT814" s="24" t="s">
        <v>253</v>
      </c>
      <c r="AU814" s="24" t="s">
        <v>94</v>
      </c>
      <c r="AY814" s="24" t="s">
        <v>250</v>
      </c>
      <c r="BE814" s="206">
        <f>IF(N814="základní",J814,0)</f>
        <v>0</v>
      </c>
      <c r="BF814" s="206">
        <f>IF(N814="snížená",J814,0)</f>
        <v>0</v>
      </c>
      <c r="BG814" s="206">
        <f>IF(N814="zákl. přenesená",J814,0)</f>
        <v>0</v>
      </c>
      <c r="BH814" s="206">
        <f>IF(N814="sníž. přenesená",J814,0)</f>
        <v>0</v>
      </c>
      <c r="BI814" s="206">
        <f>IF(N814="nulová",J814,0)</f>
        <v>0</v>
      </c>
      <c r="BJ814" s="24" t="s">
        <v>94</v>
      </c>
      <c r="BK814" s="206">
        <f>ROUND(I814*H814,2)</f>
        <v>0</v>
      </c>
      <c r="BL814" s="24" t="s">
        <v>330</v>
      </c>
      <c r="BM814" s="24" t="s">
        <v>3061</v>
      </c>
    </row>
    <row r="815" spans="2:65" s="11" customFormat="1">
      <c r="B815" s="207"/>
      <c r="C815" s="208"/>
      <c r="D815" s="209" t="s">
        <v>260</v>
      </c>
      <c r="E815" s="210" t="s">
        <v>21</v>
      </c>
      <c r="F815" s="211" t="s">
        <v>3062</v>
      </c>
      <c r="G815" s="208"/>
      <c r="H815" s="212">
        <v>2.2050000000000001</v>
      </c>
      <c r="I815" s="213"/>
      <c r="J815" s="208"/>
      <c r="K815" s="208"/>
      <c r="L815" s="214"/>
      <c r="M815" s="215"/>
      <c r="N815" s="216"/>
      <c r="O815" s="216"/>
      <c r="P815" s="216"/>
      <c r="Q815" s="216"/>
      <c r="R815" s="216"/>
      <c r="S815" s="216"/>
      <c r="T815" s="217"/>
      <c r="AT815" s="218" t="s">
        <v>260</v>
      </c>
      <c r="AU815" s="218" t="s">
        <v>94</v>
      </c>
      <c r="AV815" s="11" t="s">
        <v>94</v>
      </c>
      <c r="AW815" s="11" t="s">
        <v>35</v>
      </c>
      <c r="AX815" s="11" t="s">
        <v>71</v>
      </c>
      <c r="AY815" s="218" t="s">
        <v>250</v>
      </c>
    </row>
    <row r="816" spans="2:65" s="11" customFormat="1">
      <c r="B816" s="207"/>
      <c r="C816" s="208"/>
      <c r="D816" s="209" t="s">
        <v>260</v>
      </c>
      <c r="E816" s="210" t="s">
        <v>21</v>
      </c>
      <c r="F816" s="211" t="s">
        <v>3063</v>
      </c>
      <c r="G816" s="208"/>
      <c r="H816" s="212">
        <v>-0.36</v>
      </c>
      <c r="I816" s="213"/>
      <c r="J816" s="208"/>
      <c r="K816" s="208"/>
      <c r="L816" s="214"/>
      <c r="M816" s="215"/>
      <c r="N816" s="216"/>
      <c r="O816" s="216"/>
      <c r="P816" s="216"/>
      <c r="Q816" s="216"/>
      <c r="R816" s="216"/>
      <c r="S816" s="216"/>
      <c r="T816" s="217"/>
      <c r="AT816" s="218" t="s">
        <v>260</v>
      </c>
      <c r="AU816" s="218" t="s">
        <v>94</v>
      </c>
      <c r="AV816" s="11" t="s">
        <v>94</v>
      </c>
      <c r="AW816" s="11" t="s">
        <v>35</v>
      </c>
      <c r="AX816" s="11" t="s">
        <v>71</v>
      </c>
      <c r="AY816" s="218" t="s">
        <v>250</v>
      </c>
    </row>
    <row r="817" spans="2:65" s="12" customFormat="1">
      <c r="B817" s="219"/>
      <c r="C817" s="220"/>
      <c r="D817" s="221" t="s">
        <v>260</v>
      </c>
      <c r="E817" s="222" t="s">
        <v>104</v>
      </c>
      <c r="F817" s="223" t="s">
        <v>263</v>
      </c>
      <c r="G817" s="220"/>
      <c r="H817" s="224">
        <v>1.845</v>
      </c>
      <c r="I817" s="225"/>
      <c r="J817" s="220"/>
      <c r="K817" s="220"/>
      <c r="L817" s="226"/>
      <c r="M817" s="227"/>
      <c r="N817" s="228"/>
      <c r="O817" s="228"/>
      <c r="P817" s="228"/>
      <c r="Q817" s="228"/>
      <c r="R817" s="228"/>
      <c r="S817" s="228"/>
      <c r="T817" s="229"/>
      <c r="AT817" s="230" t="s">
        <v>260</v>
      </c>
      <c r="AU817" s="230" t="s">
        <v>94</v>
      </c>
      <c r="AV817" s="12" t="s">
        <v>251</v>
      </c>
      <c r="AW817" s="12" t="s">
        <v>35</v>
      </c>
      <c r="AX817" s="12" t="s">
        <v>79</v>
      </c>
      <c r="AY817" s="230" t="s">
        <v>250</v>
      </c>
    </row>
    <row r="818" spans="2:65" s="1" customFormat="1" ht="22.5" customHeight="1">
      <c r="B818" s="41"/>
      <c r="C818" s="195" t="s">
        <v>1876</v>
      </c>
      <c r="D818" s="195" t="s">
        <v>253</v>
      </c>
      <c r="E818" s="196" t="s">
        <v>1840</v>
      </c>
      <c r="F818" s="197" t="s">
        <v>1841</v>
      </c>
      <c r="G818" s="198" t="s">
        <v>301</v>
      </c>
      <c r="H818" s="199">
        <v>7</v>
      </c>
      <c r="I818" s="200"/>
      <c r="J818" s="201">
        <f t="shared" ref="J818:J825" si="110">ROUND(I818*H818,2)</f>
        <v>0</v>
      </c>
      <c r="K818" s="197" t="s">
        <v>257</v>
      </c>
      <c r="L818" s="61"/>
      <c r="M818" s="202" t="s">
        <v>21</v>
      </c>
      <c r="N818" s="203" t="s">
        <v>43</v>
      </c>
      <c r="O818" s="42"/>
      <c r="P818" s="204">
        <f t="shared" ref="P818:P825" si="111">O818*H818</f>
        <v>0</v>
      </c>
      <c r="Q818" s="204">
        <v>3.0000000000000001E-5</v>
      </c>
      <c r="R818" s="204">
        <f t="shared" ref="R818:R825" si="112">Q818*H818</f>
        <v>2.1000000000000001E-4</v>
      </c>
      <c r="S818" s="204">
        <v>0</v>
      </c>
      <c r="T818" s="205">
        <f t="shared" ref="T818:T825" si="113">S818*H818</f>
        <v>0</v>
      </c>
      <c r="AR818" s="24" t="s">
        <v>330</v>
      </c>
      <c r="AT818" s="24" t="s">
        <v>253</v>
      </c>
      <c r="AU818" s="24" t="s">
        <v>94</v>
      </c>
      <c r="AY818" s="24" t="s">
        <v>250</v>
      </c>
      <c r="BE818" s="206">
        <f t="shared" ref="BE818:BE825" si="114">IF(N818="základní",J818,0)</f>
        <v>0</v>
      </c>
      <c r="BF818" s="206">
        <f t="shared" ref="BF818:BF825" si="115">IF(N818="snížená",J818,0)</f>
        <v>0</v>
      </c>
      <c r="BG818" s="206">
        <f t="shared" ref="BG818:BG825" si="116">IF(N818="zákl. přenesená",J818,0)</f>
        <v>0</v>
      </c>
      <c r="BH818" s="206">
        <f t="shared" ref="BH818:BH825" si="117">IF(N818="sníž. přenesená",J818,0)</f>
        <v>0</v>
      </c>
      <c r="BI818" s="206">
        <f t="shared" ref="BI818:BI825" si="118">IF(N818="nulová",J818,0)</f>
        <v>0</v>
      </c>
      <c r="BJ818" s="24" t="s">
        <v>94</v>
      </c>
      <c r="BK818" s="206">
        <f t="shared" ref="BK818:BK825" si="119">ROUND(I818*H818,2)</f>
        <v>0</v>
      </c>
      <c r="BL818" s="24" t="s">
        <v>330</v>
      </c>
      <c r="BM818" s="24" t="s">
        <v>3064</v>
      </c>
    </row>
    <row r="819" spans="2:65" s="1" customFormat="1" ht="31.5" customHeight="1">
      <c r="B819" s="41"/>
      <c r="C819" s="234" t="s">
        <v>1880</v>
      </c>
      <c r="D819" s="234" t="s">
        <v>304</v>
      </c>
      <c r="E819" s="235" t="s">
        <v>1844</v>
      </c>
      <c r="F819" s="236" t="s">
        <v>1845</v>
      </c>
      <c r="G819" s="237" t="s">
        <v>301</v>
      </c>
      <c r="H819" s="238">
        <v>3</v>
      </c>
      <c r="I819" s="239"/>
      <c r="J819" s="240">
        <f t="shared" si="110"/>
        <v>0</v>
      </c>
      <c r="K819" s="236" t="s">
        <v>21</v>
      </c>
      <c r="L819" s="241"/>
      <c r="M819" s="242" t="s">
        <v>21</v>
      </c>
      <c r="N819" s="243" t="s">
        <v>43</v>
      </c>
      <c r="O819" s="42"/>
      <c r="P819" s="204">
        <f t="shared" si="111"/>
        <v>0</v>
      </c>
      <c r="Q819" s="204">
        <v>5.5000000000000003E-4</v>
      </c>
      <c r="R819" s="204">
        <f t="shared" si="112"/>
        <v>1.65E-3</v>
      </c>
      <c r="S819" s="204">
        <v>0</v>
      </c>
      <c r="T819" s="205">
        <f t="shared" si="113"/>
        <v>0</v>
      </c>
      <c r="AR819" s="24" t="s">
        <v>408</v>
      </c>
      <c r="AT819" s="24" t="s">
        <v>304</v>
      </c>
      <c r="AU819" s="24" t="s">
        <v>94</v>
      </c>
      <c r="AY819" s="24" t="s">
        <v>250</v>
      </c>
      <c r="BE819" s="206">
        <f t="shared" si="114"/>
        <v>0</v>
      </c>
      <c r="BF819" s="206">
        <f t="shared" si="115"/>
        <v>0</v>
      </c>
      <c r="BG819" s="206">
        <f t="shared" si="116"/>
        <v>0</v>
      </c>
      <c r="BH819" s="206">
        <f t="shared" si="117"/>
        <v>0</v>
      </c>
      <c r="BI819" s="206">
        <f t="shared" si="118"/>
        <v>0</v>
      </c>
      <c r="BJ819" s="24" t="s">
        <v>94</v>
      </c>
      <c r="BK819" s="206">
        <f t="shared" si="119"/>
        <v>0</v>
      </c>
      <c r="BL819" s="24" t="s">
        <v>330</v>
      </c>
      <c r="BM819" s="24" t="s">
        <v>3065</v>
      </c>
    </row>
    <row r="820" spans="2:65" s="1" customFormat="1" ht="31.5" customHeight="1">
      <c r="B820" s="41"/>
      <c r="C820" s="234" t="s">
        <v>1886</v>
      </c>
      <c r="D820" s="234" t="s">
        <v>304</v>
      </c>
      <c r="E820" s="235" t="s">
        <v>1848</v>
      </c>
      <c r="F820" s="236" t="s">
        <v>1849</v>
      </c>
      <c r="G820" s="237" t="s">
        <v>301</v>
      </c>
      <c r="H820" s="238">
        <v>4</v>
      </c>
      <c r="I820" s="239"/>
      <c r="J820" s="240">
        <f t="shared" si="110"/>
        <v>0</v>
      </c>
      <c r="K820" s="236" t="s">
        <v>21</v>
      </c>
      <c r="L820" s="241"/>
      <c r="M820" s="242" t="s">
        <v>21</v>
      </c>
      <c r="N820" s="243" t="s">
        <v>43</v>
      </c>
      <c r="O820" s="42"/>
      <c r="P820" s="204">
        <f t="shared" si="111"/>
        <v>0</v>
      </c>
      <c r="Q820" s="204">
        <v>5.5000000000000003E-4</v>
      </c>
      <c r="R820" s="204">
        <f t="shared" si="112"/>
        <v>2.2000000000000001E-3</v>
      </c>
      <c r="S820" s="204">
        <v>0</v>
      </c>
      <c r="T820" s="205">
        <f t="shared" si="113"/>
        <v>0</v>
      </c>
      <c r="AR820" s="24" t="s">
        <v>408</v>
      </c>
      <c r="AT820" s="24" t="s">
        <v>304</v>
      </c>
      <c r="AU820" s="24" t="s">
        <v>94</v>
      </c>
      <c r="AY820" s="24" t="s">
        <v>250</v>
      </c>
      <c r="BE820" s="206">
        <f t="shared" si="114"/>
        <v>0</v>
      </c>
      <c r="BF820" s="206">
        <f t="shared" si="115"/>
        <v>0</v>
      </c>
      <c r="BG820" s="206">
        <f t="shared" si="116"/>
        <v>0</v>
      </c>
      <c r="BH820" s="206">
        <f t="shared" si="117"/>
        <v>0</v>
      </c>
      <c r="BI820" s="206">
        <f t="shared" si="118"/>
        <v>0</v>
      </c>
      <c r="BJ820" s="24" t="s">
        <v>94</v>
      </c>
      <c r="BK820" s="206">
        <f t="shared" si="119"/>
        <v>0</v>
      </c>
      <c r="BL820" s="24" t="s">
        <v>330</v>
      </c>
      <c r="BM820" s="24" t="s">
        <v>3066</v>
      </c>
    </row>
    <row r="821" spans="2:65" s="1" customFormat="1" ht="22.5" customHeight="1">
      <c r="B821" s="41"/>
      <c r="C821" s="195" t="s">
        <v>1891</v>
      </c>
      <c r="D821" s="195" t="s">
        <v>253</v>
      </c>
      <c r="E821" s="196" t="s">
        <v>1852</v>
      </c>
      <c r="F821" s="197" t="s">
        <v>1853</v>
      </c>
      <c r="G821" s="198" t="s">
        <v>301</v>
      </c>
      <c r="H821" s="199">
        <v>3</v>
      </c>
      <c r="I821" s="200"/>
      <c r="J821" s="201">
        <f t="shared" si="110"/>
        <v>0</v>
      </c>
      <c r="K821" s="197" t="s">
        <v>257</v>
      </c>
      <c r="L821" s="61"/>
      <c r="M821" s="202" t="s">
        <v>21</v>
      </c>
      <c r="N821" s="203" t="s">
        <v>43</v>
      </c>
      <c r="O821" s="42"/>
      <c r="P821" s="204">
        <f t="shared" si="111"/>
        <v>0</v>
      </c>
      <c r="Q821" s="204">
        <v>1.0000000000000001E-5</v>
      </c>
      <c r="R821" s="204">
        <f t="shared" si="112"/>
        <v>3.0000000000000004E-5</v>
      </c>
      <c r="S821" s="204">
        <v>0</v>
      </c>
      <c r="T821" s="205">
        <f t="shared" si="113"/>
        <v>0</v>
      </c>
      <c r="AR821" s="24" t="s">
        <v>330</v>
      </c>
      <c r="AT821" s="24" t="s">
        <v>253</v>
      </c>
      <c r="AU821" s="24" t="s">
        <v>94</v>
      </c>
      <c r="AY821" s="24" t="s">
        <v>250</v>
      </c>
      <c r="BE821" s="206">
        <f t="shared" si="114"/>
        <v>0</v>
      </c>
      <c r="BF821" s="206">
        <f t="shared" si="115"/>
        <v>0</v>
      </c>
      <c r="BG821" s="206">
        <f t="shared" si="116"/>
        <v>0</v>
      </c>
      <c r="BH821" s="206">
        <f t="shared" si="117"/>
        <v>0</v>
      </c>
      <c r="BI821" s="206">
        <f t="shared" si="118"/>
        <v>0</v>
      </c>
      <c r="BJ821" s="24" t="s">
        <v>94</v>
      </c>
      <c r="BK821" s="206">
        <f t="shared" si="119"/>
        <v>0</v>
      </c>
      <c r="BL821" s="24" t="s">
        <v>330</v>
      </c>
      <c r="BM821" s="24" t="s">
        <v>3067</v>
      </c>
    </row>
    <row r="822" spans="2:65" s="1" customFormat="1" ht="31.5" customHeight="1">
      <c r="B822" s="41"/>
      <c r="C822" s="234" t="s">
        <v>1896</v>
      </c>
      <c r="D822" s="234" t="s">
        <v>304</v>
      </c>
      <c r="E822" s="235" t="s">
        <v>1856</v>
      </c>
      <c r="F822" s="236" t="s">
        <v>1857</v>
      </c>
      <c r="G822" s="237" t="s">
        <v>301</v>
      </c>
      <c r="H822" s="238">
        <v>3</v>
      </c>
      <c r="I822" s="239"/>
      <c r="J822" s="240">
        <f t="shared" si="110"/>
        <v>0</v>
      </c>
      <c r="K822" s="236" t="s">
        <v>257</v>
      </c>
      <c r="L822" s="241"/>
      <c r="M822" s="242" t="s">
        <v>21</v>
      </c>
      <c r="N822" s="243" t="s">
        <v>43</v>
      </c>
      <c r="O822" s="42"/>
      <c r="P822" s="204">
        <f t="shared" si="111"/>
        <v>0</v>
      </c>
      <c r="Q822" s="204">
        <v>2.5000000000000001E-3</v>
      </c>
      <c r="R822" s="204">
        <f t="shared" si="112"/>
        <v>7.4999999999999997E-3</v>
      </c>
      <c r="S822" s="204">
        <v>0</v>
      </c>
      <c r="T822" s="205">
        <f t="shared" si="113"/>
        <v>0</v>
      </c>
      <c r="AR822" s="24" t="s">
        <v>408</v>
      </c>
      <c r="AT822" s="24" t="s">
        <v>304</v>
      </c>
      <c r="AU822" s="24" t="s">
        <v>94</v>
      </c>
      <c r="AY822" s="24" t="s">
        <v>250</v>
      </c>
      <c r="BE822" s="206">
        <f t="shared" si="114"/>
        <v>0</v>
      </c>
      <c r="BF822" s="206">
        <f t="shared" si="115"/>
        <v>0</v>
      </c>
      <c r="BG822" s="206">
        <f t="shared" si="116"/>
        <v>0</v>
      </c>
      <c r="BH822" s="206">
        <f t="shared" si="117"/>
        <v>0</v>
      </c>
      <c r="BI822" s="206">
        <f t="shared" si="118"/>
        <v>0</v>
      </c>
      <c r="BJ822" s="24" t="s">
        <v>94</v>
      </c>
      <c r="BK822" s="206">
        <f t="shared" si="119"/>
        <v>0</v>
      </c>
      <c r="BL822" s="24" t="s">
        <v>330</v>
      </c>
      <c r="BM822" s="24" t="s">
        <v>3068</v>
      </c>
    </row>
    <row r="823" spans="2:65" s="1" customFormat="1" ht="22.5" customHeight="1">
      <c r="B823" s="41"/>
      <c r="C823" s="195" t="s">
        <v>1902</v>
      </c>
      <c r="D823" s="195" t="s">
        <v>253</v>
      </c>
      <c r="E823" s="196" t="s">
        <v>1860</v>
      </c>
      <c r="F823" s="197" t="s">
        <v>1861</v>
      </c>
      <c r="G823" s="198" t="s">
        <v>301</v>
      </c>
      <c r="H823" s="199">
        <v>1</v>
      </c>
      <c r="I823" s="200"/>
      <c r="J823" s="201">
        <f t="shared" si="110"/>
        <v>0</v>
      </c>
      <c r="K823" s="197" t="s">
        <v>257</v>
      </c>
      <c r="L823" s="61"/>
      <c r="M823" s="202" t="s">
        <v>21</v>
      </c>
      <c r="N823" s="203" t="s">
        <v>43</v>
      </c>
      <c r="O823" s="42"/>
      <c r="P823" s="204">
        <f t="shared" si="111"/>
        <v>0</v>
      </c>
      <c r="Q823" s="204">
        <v>1.0000000000000001E-5</v>
      </c>
      <c r="R823" s="204">
        <f t="shared" si="112"/>
        <v>1.0000000000000001E-5</v>
      </c>
      <c r="S823" s="204">
        <v>0</v>
      </c>
      <c r="T823" s="205">
        <f t="shared" si="113"/>
        <v>0</v>
      </c>
      <c r="AR823" s="24" t="s">
        <v>330</v>
      </c>
      <c r="AT823" s="24" t="s">
        <v>253</v>
      </c>
      <c r="AU823" s="24" t="s">
        <v>94</v>
      </c>
      <c r="AY823" s="24" t="s">
        <v>250</v>
      </c>
      <c r="BE823" s="206">
        <f t="shared" si="114"/>
        <v>0</v>
      </c>
      <c r="BF823" s="206">
        <f t="shared" si="115"/>
        <v>0</v>
      </c>
      <c r="BG823" s="206">
        <f t="shared" si="116"/>
        <v>0</v>
      </c>
      <c r="BH823" s="206">
        <f t="shared" si="117"/>
        <v>0</v>
      </c>
      <c r="BI823" s="206">
        <f t="shared" si="118"/>
        <v>0</v>
      </c>
      <c r="BJ823" s="24" t="s">
        <v>94</v>
      </c>
      <c r="BK823" s="206">
        <f t="shared" si="119"/>
        <v>0</v>
      </c>
      <c r="BL823" s="24" t="s">
        <v>330</v>
      </c>
      <c r="BM823" s="24" t="s">
        <v>3069</v>
      </c>
    </row>
    <row r="824" spans="2:65" s="1" customFormat="1" ht="22.5" customHeight="1">
      <c r="B824" s="41"/>
      <c r="C824" s="234" t="s">
        <v>1910</v>
      </c>
      <c r="D824" s="234" t="s">
        <v>304</v>
      </c>
      <c r="E824" s="235" t="s">
        <v>1864</v>
      </c>
      <c r="F824" s="236" t="s">
        <v>1865</v>
      </c>
      <c r="G824" s="237" t="s">
        <v>301</v>
      </c>
      <c r="H824" s="238">
        <v>1</v>
      </c>
      <c r="I824" s="239"/>
      <c r="J824" s="240">
        <f t="shared" si="110"/>
        <v>0</v>
      </c>
      <c r="K824" s="236" t="s">
        <v>257</v>
      </c>
      <c r="L824" s="241"/>
      <c r="M824" s="242" t="s">
        <v>21</v>
      </c>
      <c r="N824" s="243" t="s">
        <v>43</v>
      </c>
      <c r="O824" s="42"/>
      <c r="P824" s="204">
        <f t="shared" si="111"/>
        <v>0</v>
      </c>
      <c r="Q824" s="204">
        <v>6.7000000000000002E-3</v>
      </c>
      <c r="R824" s="204">
        <f t="shared" si="112"/>
        <v>6.7000000000000002E-3</v>
      </c>
      <c r="S824" s="204">
        <v>0</v>
      </c>
      <c r="T824" s="205">
        <f t="shared" si="113"/>
        <v>0</v>
      </c>
      <c r="AR824" s="24" t="s">
        <v>408</v>
      </c>
      <c r="AT824" s="24" t="s">
        <v>304</v>
      </c>
      <c r="AU824" s="24" t="s">
        <v>94</v>
      </c>
      <c r="AY824" s="24" t="s">
        <v>250</v>
      </c>
      <c r="BE824" s="206">
        <f t="shared" si="114"/>
        <v>0</v>
      </c>
      <c r="BF824" s="206">
        <f t="shared" si="115"/>
        <v>0</v>
      </c>
      <c r="BG824" s="206">
        <f t="shared" si="116"/>
        <v>0</v>
      </c>
      <c r="BH824" s="206">
        <f t="shared" si="117"/>
        <v>0</v>
      </c>
      <c r="BI824" s="206">
        <f t="shared" si="118"/>
        <v>0</v>
      </c>
      <c r="BJ824" s="24" t="s">
        <v>94</v>
      </c>
      <c r="BK824" s="206">
        <f t="shared" si="119"/>
        <v>0</v>
      </c>
      <c r="BL824" s="24" t="s">
        <v>330</v>
      </c>
      <c r="BM824" s="24" t="s">
        <v>3070</v>
      </c>
    </row>
    <row r="825" spans="2:65" s="1" customFormat="1" ht="22.5" customHeight="1">
      <c r="B825" s="41"/>
      <c r="C825" s="195" t="s">
        <v>1915</v>
      </c>
      <c r="D825" s="195" t="s">
        <v>253</v>
      </c>
      <c r="E825" s="196" t="s">
        <v>1868</v>
      </c>
      <c r="F825" s="197" t="s">
        <v>1869</v>
      </c>
      <c r="G825" s="198" t="s">
        <v>356</v>
      </c>
      <c r="H825" s="199">
        <v>56</v>
      </c>
      <c r="I825" s="200"/>
      <c r="J825" s="201">
        <f t="shared" si="110"/>
        <v>0</v>
      </c>
      <c r="K825" s="197" t="s">
        <v>257</v>
      </c>
      <c r="L825" s="61"/>
      <c r="M825" s="202" t="s">
        <v>21</v>
      </c>
      <c r="N825" s="203" t="s">
        <v>43</v>
      </c>
      <c r="O825" s="42"/>
      <c r="P825" s="204">
        <f t="shared" si="111"/>
        <v>0</v>
      </c>
      <c r="Q825" s="204">
        <v>4.8799999999999998E-3</v>
      </c>
      <c r="R825" s="204">
        <f t="shared" si="112"/>
        <v>0.27327999999999997</v>
      </c>
      <c r="S825" s="204">
        <v>0</v>
      </c>
      <c r="T825" s="205">
        <f t="shared" si="113"/>
        <v>0</v>
      </c>
      <c r="AR825" s="24" t="s">
        <v>330</v>
      </c>
      <c r="AT825" s="24" t="s">
        <v>253</v>
      </c>
      <c r="AU825" s="24" t="s">
        <v>94</v>
      </c>
      <c r="AY825" s="24" t="s">
        <v>250</v>
      </c>
      <c r="BE825" s="206">
        <f t="shared" si="114"/>
        <v>0</v>
      </c>
      <c r="BF825" s="206">
        <f t="shared" si="115"/>
        <v>0</v>
      </c>
      <c r="BG825" s="206">
        <f t="shared" si="116"/>
        <v>0</v>
      </c>
      <c r="BH825" s="206">
        <f t="shared" si="117"/>
        <v>0</v>
      </c>
      <c r="BI825" s="206">
        <f t="shared" si="118"/>
        <v>0</v>
      </c>
      <c r="BJ825" s="24" t="s">
        <v>94</v>
      </c>
      <c r="BK825" s="206">
        <f t="shared" si="119"/>
        <v>0</v>
      </c>
      <c r="BL825" s="24" t="s">
        <v>330</v>
      </c>
      <c r="BM825" s="24" t="s">
        <v>3071</v>
      </c>
    </row>
    <row r="826" spans="2:65" s="11" customFormat="1">
      <c r="B826" s="207"/>
      <c r="C826" s="208"/>
      <c r="D826" s="209" t="s">
        <v>260</v>
      </c>
      <c r="E826" s="210" t="s">
        <v>21</v>
      </c>
      <c r="F826" s="211" t="s">
        <v>3072</v>
      </c>
      <c r="G826" s="208"/>
      <c r="H826" s="212">
        <v>48</v>
      </c>
      <c r="I826" s="213"/>
      <c r="J826" s="208"/>
      <c r="K826" s="208"/>
      <c r="L826" s="214"/>
      <c r="M826" s="215"/>
      <c r="N826" s="216"/>
      <c r="O826" s="216"/>
      <c r="P826" s="216"/>
      <c r="Q826" s="216"/>
      <c r="R826" s="216"/>
      <c r="S826" s="216"/>
      <c r="T826" s="217"/>
      <c r="AT826" s="218" t="s">
        <v>260</v>
      </c>
      <c r="AU826" s="218" t="s">
        <v>94</v>
      </c>
      <c r="AV826" s="11" t="s">
        <v>94</v>
      </c>
      <c r="AW826" s="11" t="s">
        <v>35</v>
      </c>
      <c r="AX826" s="11" t="s">
        <v>71</v>
      </c>
      <c r="AY826" s="218" t="s">
        <v>250</v>
      </c>
    </row>
    <row r="827" spans="2:65" s="11" customFormat="1">
      <c r="B827" s="207"/>
      <c r="C827" s="208"/>
      <c r="D827" s="209" t="s">
        <v>260</v>
      </c>
      <c r="E827" s="210" t="s">
        <v>21</v>
      </c>
      <c r="F827" s="211" t="s">
        <v>3073</v>
      </c>
      <c r="G827" s="208"/>
      <c r="H827" s="212">
        <v>8</v>
      </c>
      <c r="I827" s="213"/>
      <c r="J827" s="208"/>
      <c r="K827" s="208"/>
      <c r="L827" s="214"/>
      <c r="M827" s="215"/>
      <c r="N827" s="216"/>
      <c r="O827" s="216"/>
      <c r="P827" s="216"/>
      <c r="Q827" s="216"/>
      <c r="R827" s="216"/>
      <c r="S827" s="216"/>
      <c r="T827" s="217"/>
      <c r="AT827" s="218" t="s">
        <v>260</v>
      </c>
      <c r="AU827" s="218" t="s">
        <v>94</v>
      </c>
      <c r="AV827" s="11" t="s">
        <v>94</v>
      </c>
      <c r="AW827" s="11" t="s">
        <v>35</v>
      </c>
      <c r="AX827" s="11" t="s">
        <v>71</v>
      </c>
      <c r="AY827" s="218" t="s">
        <v>250</v>
      </c>
    </row>
    <row r="828" spans="2:65" s="12" customFormat="1">
      <c r="B828" s="219"/>
      <c r="C828" s="220"/>
      <c r="D828" s="221" t="s">
        <v>260</v>
      </c>
      <c r="E828" s="222" t="s">
        <v>21</v>
      </c>
      <c r="F828" s="223" t="s">
        <v>263</v>
      </c>
      <c r="G828" s="220"/>
      <c r="H828" s="224">
        <v>56</v>
      </c>
      <c r="I828" s="225"/>
      <c r="J828" s="220"/>
      <c r="K828" s="220"/>
      <c r="L828" s="226"/>
      <c r="M828" s="227"/>
      <c r="N828" s="228"/>
      <c r="O828" s="228"/>
      <c r="P828" s="228"/>
      <c r="Q828" s="228"/>
      <c r="R828" s="228"/>
      <c r="S828" s="228"/>
      <c r="T828" s="229"/>
      <c r="AT828" s="230" t="s">
        <v>260</v>
      </c>
      <c r="AU828" s="230" t="s">
        <v>94</v>
      </c>
      <c r="AV828" s="12" t="s">
        <v>251</v>
      </c>
      <c r="AW828" s="12" t="s">
        <v>35</v>
      </c>
      <c r="AX828" s="12" t="s">
        <v>79</v>
      </c>
      <c r="AY828" s="230" t="s">
        <v>250</v>
      </c>
    </row>
    <row r="829" spans="2:65" s="1" customFormat="1" ht="31.5" customHeight="1">
      <c r="B829" s="41"/>
      <c r="C829" s="195" t="s">
        <v>1920</v>
      </c>
      <c r="D829" s="195" t="s">
        <v>253</v>
      </c>
      <c r="E829" s="196" t="s">
        <v>1873</v>
      </c>
      <c r="F829" s="197" t="s">
        <v>1874</v>
      </c>
      <c r="G829" s="198" t="s">
        <v>301</v>
      </c>
      <c r="H829" s="199">
        <v>1</v>
      </c>
      <c r="I829" s="200"/>
      <c r="J829" s="201">
        <f>ROUND(I829*H829,2)</f>
        <v>0</v>
      </c>
      <c r="K829" s="197" t="s">
        <v>257</v>
      </c>
      <c r="L829" s="61"/>
      <c r="M829" s="202" t="s">
        <v>21</v>
      </c>
      <c r="N829" s="203" t="s">
        <v>43</v>
      </c>
      <c r="O829" s="42"/>
      <c r="P829" s="204">
        <f>O829*H829</f>
        <v>0</v>
      </c>
      <c r="Q829" s="204">
        <v>0</v>
      </c>
      <c r="R829" s="204">
        <f>Q829*H829</f>
        <v>0</v>
      </c>
      <c r="S829" s="204">
        <v>0</v>
      </c>
      <c r="T829" s="205">
        <f>S829*H829</f>
        <v>0</v>
      </c>
      <c r="AR829" s="24" t="s">
        <v>330</v>
      </c>
      <c r="AT829" s="24" t="s">
        <v>253</v>
      </c>
      <c r="AU829" s="24" t="s">
        <v>94</v>
      </c>
      <c r="AY829" s="24" t="s">
        <v>250</v>
      </c>
      <c r="BE829" s="206">
        <f>IF(N829="základní",J829,0)</f>
        <v>0</v>
      </c>
      <c r="BF829" s="206">
        <f>IF(N829="snížená",J829,0)</f>
        <v>0</v>
      </c>
      <c r="BG829" s="206">
        <f>IF(N829="zákl. přenesená",J829,0)</f>
        <v>0</v>
      </c>
      <c r="BH829" s="206">
        <f>IF(N829="sníž. přenesená",J829,0)</f>
        <v>0</v>
      </c>
      <c r="BI829" s="206">
        <f>IF(N829="nulová",J829,0)</f>
        <v>0</v>
      </c>
      <c r="BJ829" s="24" t="s">
        <v>94</v>
      </c>
      <c r="BK829" s="206">
        <f>ROUND(I829*H829,2)</f>
        <v>0</v>
      </c>
      <c r="BL829" s="24" t="s">
        <v>330</v>
      </c>
      <c r="BM829" s="24" t="s">
        <v>3074</v>
      </c>
    </row>
    <row r="830" spans="2:65" s="1" customFormat="1" ht="22.5" customHeight="1">
      <c r="B830" s="41"/>
      <c r="C830" s="234" t="s">
        <v>1925</v>
      </c>
      <c r="D830" s="234" t="s">
        <v>304</v>
      </c>
      <c r="E830" s="235" t="s">
        <v>1877</v>
      </c>
      <c r="F830" s="236" t="s">
        <v>1878</v>
      </c>
      <c r="G830" s="237" t="s">
        <v>301</v>
      </c>
      <c r="H830" s="238">
        <v>1</v>
      </c>
      <c r="I830" s="239"/>
      <c r="J830" s="240">
        <f>ROUND(I830*H830,2)</f>
        <v>0</v>
      </c>
      <c r="K830" s="236" t="s">
        <v>257</v>
      </c>
      <c r="L830" s="241"/>
      <c r="M830" s="242" t="s">
        <v>21</v>
      </c>
      <c r="N830" s="243" t="s">
        <v>43</v>
      </c>
      <c r="O830" s="42"/>
      <c r="P830" s="204">
        <f>O830*H830</f>
        <v>0</v>
      </c>
      <c r="Q830" s="204">
        <v>3.6999999999999998E-2</v>
      </c>
      <c r="R830" s="204">
        <f>Q830*H830</f>
        <v>3.6999999999999998E-2</v>
      </c>
      <c r="S830" s="204">
        <v>0</v>
      </c>
      <c r="T830" s="205">
        <f>S830*H830</f>
        <v>0</v>
      </c>
      <c r="AR830" s="24" t="s">
        <v>408</v>
      </c>
      <c r="AT830" s="24" t="s">
        <v>304</v>
      </c>
      <c r="AU830" s="24" t="s">
        <v>94</v>
      </c>
      <c r="AY830" s="24" t="s">
        <v>250</v>
      </c>
      <c r="BE830" s="206">
        <f>IF(N830="základní",J830,0)</f>
        <v>0</v>
      </c>
      <c r="BF830" s="206">
        <f>IF(N830="snížená",J830,0)</f>
        <v>0</v>
      </c>
      <c r="BG830" s="206">
        <f>IF(N830="zákl. přenesená",J830,0)</f>
        <v>0</v>
      </c>
      <c r="BH830" s="206">
        <f>IF(N830="sníž. přenesená",J830,0)</f>
        <v>0</v>
      </c>
      <c r="BI830" s="206">
        <f>IF(N830="nulová",J830,0)</f>
        <v>0</v>
      </c>
      <c r="BJ830" s="24" t="s">
        <v>94</v>
      </c>
      <c r="BK830" s="206">
        <f>ROUND(I830*H830,2)</f>
        <v>0</v>
      </c>
      <c r="BL830" s="24" t="s">
        <v>330</v>
      </c>
      <c r="BM830" s="24" t="s">
        <v>3075</v>
      </c>
    </row>
    <row r="831" spans="2:65" s="1" customFormat="1" ht="22.5" customHeight="1">
      <c r="B831" s="41"/>
      <c r="C831" s="195" t="s">
        <v>1932</v>
      </c>
      <c r="D831" s="195" t="s">
        <v>253</v>
      </c>
      <c r="E831" s="196" t="s">
        <v>1881</v>
      </c>
      <c r="F831" s="197" t="s">
        <v>1882</v>
      </c>
      <c r="G831" s="198" t="s">
        <v>647</v>
      </c>
      <c r="H831" s="255"/>
      <c r="I831" s="200"/>
      <c r="J831" s="201">
        <f>ROUND(I831*H831,2)</f>
        <v>0</v>
      </c>
      <c r="K831" s="197" t="s">
        <v>257</v>
      </c>
      <c r="L831" s="61"/>
      <c r="M831" s="202" t="s">
        <v>21</v>
      </c>
      <c r="N831" s="203" t="s">
        <v>43</v>
      </c>
      <c r="O831" s="42"/>
      <c r="P831" s="204">
        <f>O831*H831</f>
        <v>0</v>
      </c>
      <c r="Q831" s="204">
        <v>0</v>
      </c>
      <c r="R831" s="204">
        <f>Q831*H831</f>
        <v>0</v>
      </c>
      <c r="S831" s="204">
        <v>0</v>
      </c>
      <c r="T831" s="205">
        <f>S831*H831</f>
        <v>0</v>
      </c>
      <c r="AR831" s="24" t="s">
        <v>330</v>
      </c>
      <c r="AT831" s="24" t="s">
        <v>253</v>
      </c>
      <c r="AU831" s="24" t="s">
        <v>94</v>
      </c>
      <c r="AY831" s="24" t="s">
        <v>250</v>
      </c>
      <c r="BE831" s="206">
        <f>IF(N831="základní",J831,0)</f>
        <v>0</v>
      </c>
      <c r="BF831" s="206">
        <f>IF(N831="snížená",J831,0)</f>
        <v>0</v>
      </c>
      <c r="BG831" s="206">
        <f>IF(N831="zákl. přenesená",J831,0)</f>
        <v>0</v>
      </c>
      <c r="BH831" s="206">
        <f>IF(N831="sníž. přenesená",J831,0)</f>
        <v>0</v>
      </c>
      <c r="BI831" s="206">
        <f>IF(N831="nulová",J831,0)</f>
        <v>0</v>
      </c>
      <c r="BJ831" s="24" t="s">
        <v>94</v>
      </c>
      <c r="BK831" s="206">
        <f>ROUND(I831*H831,2)</f>
        <v>0</v>
      </c>
      <c r="BL831" s="24" t="s">
        <v>330</v>
      </c>
      <c r="BM831" s="24" t="s">
        <v>3076</v>
      </c>
    </row>
    <row r="832" spans="2:65" s="10" customFormat="1" ht="29.85" customHeight="1">
      <c r="B832" s="178"/>
      <c r="C832" s="179"/>
      <c r="D832" s="192" t="s">
        <v>70</v>
      </c>
      <c r="E832" s="193" t="s">
        <v>1884</v>
      </c>
      <c r="F832" s="193" t="s">
        <v>1885</v>
      </c>
      <c r="G832" s="179"/>
      <c r="H832" s="179"/>
      <c r="I832" s="182"/>
      <c r="J832" s="194">
        <f>BK832</f>
        <v>0</v>
      </c>
      <c r="K832" s="179"/>
      <c r="L832" s="184"/>
      <c r="M832" s="185"/>
      <c r="N832" s="186"/>
      <c r="O832" s="186"/>
      <c r="P832" s="187">
        <f>SUM(P833:P852)</f>
        <v>0</v>
      </c>
      <c r="Q832" s="186"/>
      <c r="R832" s="187">
        <f>SUM(R833:R852)</f>
        <v>0.11476698</v>
      </c>
      <c r="S832" s="186"/>
      <c r="T832" s="188">
        <f>SUM(T833:T852)</f>
        <v>4.9720479999999997E-2</v>
      </c>
      <c r="AR832" s="189" t="s">
        <v>94</v>
      </c>
      <c r="AT832" s="190" t="s">
        <v>70</v>
      </c>
      <c r="AU832" s="190" t="s">
        <v>79</v>
      </c>
      <c r="AY832" s="189" t="s">
        <v>250</v>
      </c>
      <c r="BK832" s="191">
        <f>SUM(BK833:BK852)</f>
        <v>0</v>
      </c>
    </row>
    <row r="833" spans="2:65" s="1" customFormat="1" ht="22.5" customHeight="1">
      <c r="B833" s="41"/>
      <c r="C833" s="195" t="s">
        <v>1936</v>
      </c>
      <c r="D833" s="195" t="s">
        <v>253</v>
      </c>
      <c r="E833" s="196" t="s">
        <v>3077</v>
      </c>
      <c r="F833" s="197" t="s">
        <v>3078</v>
      </c>
      <c r="G833" s="198" t="s">
        <v>271</v>
      </c>
      <c r="H833" s="199">
        <v>4.4820000000000002</v>
      </c>
      <c r="I833" s="200"/>
      <c r="J833" s="201">
        <f>ROUND(I833*H833,2)</f>
        <v>0</v>
      </c>
      <c r="K833" s="197" t="s">
        <v>257</v>
      </c>
      <c r="L833" s="61"/>
      <c r="M833" s="202" t="s">
        <v>21</v>
      </c>
      <c r="N833" s="203" t="s">
        <v>43</v>
      </c>
      <c r="O833" s="42"/>
      <c r="P833" s="204">
        <f>O833*H833</f>
        <v>0</v>
      </c>
      <c r="Q833" s="204">
        <v>0</v>
      </c>
      <c r="R833" s="204">
        <f>Q833*H833</f>
        <v>0</v>
      </c>
      <c r="S833" s="204">
        <v>5.94E-3</v>
      </c>
      <c r="T833" s="205">
        <f>S833*H833</f>
        <v>2.662308E-2</v>
      </c>
      <c r="AR833" s="24" t="s">
        <v>330</v>
      </c>
      <c r="AT833" s="24" t="s">
        <v>253</v>
      </c>
      <c r="AU833" s="24" t="s">
        <v>94</v>
      </c>
      <c r="AY833" s="24" t="s">
        <v>250</v>
      </c>
      <c r="BE833" s="206">
        <f>IF(N833="základní",J833,0)</f>
        <v>0</v>
      </c>
      <c r="BF833" s="206">
        <f>IF(N833="snížená",J833,0)</f>
        <v>0</v>
      </c>
      <c r="BG833" s="206">
        <f>IF(N833="zákl. přenesená",J833,0)</f>
        <v>0</v>
      </c>
      <c r="BH833" s="206">
        <f>IF(N833="sníž. přenesená",J833,0)</f>
        <v>0</v>
      </c>
      <c r="BI833" s="206">
        <f>IF(N833="nulová",J833,0)</f>
        <v>0</v>
      </c>
      <c r="BJ833" s="24" t="s">
        <v>94</v>
      </c>
      <c r="BK833" s="206">
        <f>ROUND(I833*H833,2)</f>
        <v>0</v>
      </c>
      <c r="BL833" s="24" t="s">
        <v>330</v>
      </c>
      <c r="BM833" s="24" t="s">
        <v>3079</v>
      </c>
    </row>
    <row r="834" spans="2:65" s="11" customFormat="1">
      <c r="B834" s="207"/>
      <c r="C834" s="208"/>
      <c r="D834" s="221" t="s">
        <v>260</v>
      </c>
      <c r="E834" s="231" t="s">
        <v>21</v>
      </c>
      <c r="F834" s="232" t="s">
        <v>3080</v>
      </c>
      <c r="G834" s="208"/>
      <c r="H834" s="233">
        <v>4.4820000000000002</v>
      </c>
      <c r="I834" s="213"/>
      <c r="J834" s="208"/>
      <c r="K834" s="208"/>
      <c r="L834" s="214"/>
      <c r="M834" s="215"/>
      <c r="N834" s="216"/>
      <c r="O834" s="216"/>
      <c r="P834" s="216"/>
      <c r="Q834" s="216"/>
      <c r="R834" s="216"/>
      <c r="S834" s="216"/>
      <c r="T834" s="217"/>
      <c r="AT834" s="218" t="s">
        <v>260</v>
      </c>
      <c r="AU834" s="218" t="s">
        <v>94</v>
      </c>
      <c r="AV834" s="11" t="s">
        <v>94</v>
      </c>
      <c r="AW834" s="11" t="s">
        <v>35</v>
      </c>
      <c r="AX834" s="11" t="s">
        <v>79</v>
      </c>
      <c r="AY834" s="218" t="s">
        <v>250</v>
      </c>
    </row>
    <row r="835" spans="2:65" s="1" customFormat="1" ht="22.5" customHeight="1">
      <c r="B835" s="41"/>
      <c r="C835" s="195" t="s">
        <v>1940</v>
      </c>
      <c r="D835" s="195" t="s">
        <v>253</v>
      </c>
      <c r="E835" s="196" t="s">
        <v>1887</v>
      </c>
      <c r="F835" s="197" t="s">
        <v>1888</v>
      </c>
      <c r="G835" s="198" t="s">
        <v>301</v>
      </c>
      <c r="H835" s="199">
        <v>1</v>
      </c>
      <c r="I835" s="200"/>
      <c r="J835" s="201">
        <f>ROUND(I835*H835,2)</f>
        <v>0</v>
      </c>
      <c r="K835" s="197" t="s">
        <v>257</v>
      </c>
      <c r="L835" s="61"/>
      <c r="M835" s="202" t="s">
        <v>21</v>
      </c>
      <c r="N835" s="203" t="s">
        <v>43</v>
      </c>
      <c r="O835" s="42"/>
      <c r="P835" s="204">
        <f>O835*H835</f>
        <v>0</v>
      </c>
      <c r="Q835" s="204">
        <v>0</v>
      </c>
      <c r="R835" s="204">
        <f>Q835*H835</f>
        <v>0</v>
      </c>
      <c r="S835" s="204">
        <v>9.0600000000000003E-3</v>
      </c>
      <c r="T835" s="205">
        <f>S835*H835</f>
        <v>9.0600000000000003E-3</v>
      </c>
      <c r="AR835" s="24" t="s">
        <v>330</v>
      </c>
      <c r="AT835" s="24" t="s">
        <v>253</v>
      </c>
      <c r="AU835" s="24" t="s">
        <v>94</v>
      </c>
      <c r="AY835" s="24" t="s">
        <v>250</v>
      </c>
      <c r="BE835" s="206">
        <f>IF(N835="základní",J835,0)</f>
        <v>0</v>
      </c>
      <c r="BF835" s="206">
        <f>IF(N835="snížená",J835,0)</f>
        <v>0</v>
      </c>
      <c r="BG835" s="206">
        <f>IF(N835="zákl. přenesená",J835,0)</f>
        <v>0</v>
      </c>
      <c r="BH835" s="206">
        <f>IF(N835="sníž. přenesená",J835,0)</f>
        <v>0</v>
      </c>
      <c r="BI835" s="206">
        <f>IF(N835="nulová",J835,0)</f>
        <v>0</v>
      </c>
      <c r="BJ835" s="24" t="s">
        <v>94</v>
      </c>
      <c r="BK835" s="206">
        <f>ROUND(I835*H835,2)</f>
        <v>0</v>
      </c>
      <c r="BL835" s="24" t="s">
        <v>330</v>
      </c>
      <c r="BM835" s="24" t="s">
        <v>3081</v>
      </c>
    </row>
    <row r="836" spans="2:65" s="11" customFormat="1">
      <c r="B836" s="207"/>
      <c r="C836" s="208"/>
      <c r="D836" s="221" t="s">
        <v>260</v>
      </c>
      <c r="E836" s="231" t="s">
        <v>21</v>
      </c>
      <c r="F836" s="232" t="s">
        <v>1890</v>
      </c>
      <c r="G836" s="208"/>
      <c r="H836" s="233">
        <v>1</v>
      </c>
      <c r="I836" s="213"/>
      <c r="J836" s="208"/>
      <c r="K836" s="208"/>
      <c r="L836" s="214"/>
      <c r="M836" s="215"/>
      <c r="N836" s="216"/>
      <c r="O836" s="216"/>
      <c r="P836" s="216"/>
      <c r="Q836" s="216"/>
      <c r="R836" s="216"/>
      <c r="S836" s="216"/>
      <c r="T836" s="217"/>
      <c r="AT836" s="218" t="s">
        <v>260</v>
      </c>
      <c r="AU836" s="218" t="s">
        <v>94</v>
      </c>
      <c r="AV836" s="11" t="s">
        <v>94</v>
      </c>
      <c r="AW836" s="11" t="s">
        <v>35</v>
      </c>
      <c r="AX836" s="11" t="s">
        <v>79</v>
      </c>
      <c r="AY836" s="218" t="s">
        <v>250</v>
      </c>
    </row>
    <row r="837" spans="2:65" s="1" customFormat="1" ht="22.5" customHeight="1">
      <c r="B837" s="41"/>
      <c r="C837" s="195" t="s">
        <v>1945</v>
      </c>
      <c r="D837" s="195" t="s">
        <v>253</v>
      </c>
      <c r="E837" s="196" t="s">
        <v>3082</v>
      </c>
      <c r="F837" s="197" t="s">
        <v>3083</v>
      </c>
      <c r="G837" s="198" t="s">
        <v>356</v>
      </c>
      <c r="H837" s="199">
        <v>6.82</v>
      </c>
      <c r="I837" s="200"/>
      <c r="J837" s="201">
        <f>ROUND(I837*H837,2)</f>
        <v>0</v>
      </c>
      <c r="K837" s="197" t="s">
        <v>257</v>
      </c>
      <c r="L837" s="61"/>
      <c r="M837" s="202" t="s">
        <v>21</v>
      </c>
      <c r="N837" s="203" t="s">
        <v>43</v>
      </c>
      <c r="O837" s="42"/>
      <c r="P837" s="204">
        <f>O837*H837</f>
        <v>0</v>
      </c>
      <c r="Q837" s="204">
        <v>0</v>
      </c>
      <c r="R837" s="204">
        <f>Q837*H837</f>
        <v>0</v>
      </c>
      <c r="S837" s="204">
        <v>1.75E-3</v>
      </c>
      <c r="T837" s="205">
        <f>S837*H837</f>
        <v>1.1935000000000001E-2</v>
      </c>
      <c r="AR837" s="24" t="s">
        <v>330</v>
      </c>
      <c r="AT837" s="24" t="s">
        <v>253</v>
      </c>
      <c r="AU837" s="24" t="s">
        <v>94</v>
      </c>
      <c r="AY837" s="24" t="s">
        <v>250</v>
      </c>
      <c r="BE837" s="206">
        <f>IF(N837="základní",J837,0)</f>
        <v>0</v>
      </c>
      <c r="BF837" s="206">
        <f>IF(N837="snížená",J837,0)</f>
        <v>0</v>
      </c>
      <c r="BG837" s="206">
        <f>IF(N837="zákl. přenesená",J837,0)</f>
        <v>0</v>
      </c>
      <c r="BH837" s="206">
        <f>IF(N837="sníž. přenesená",J837,0)</f>
        <v>0</v>
      </c>
      <c r="BI837" s="206">
        <f>IF(N837="nulová",J837,0)</f>
        <v>0</v>
      </c>
      <c r="BJ837" s="24" t="s">
        <v>94</v>
      </c>
      <c r="BK837" s="206">
        <f>ROUND(I837*H837,2)</f>
        <v>0</v>
      </c>
      <c r="BL837" s="24" t="s">
        <v>330</v>
      </c>
      <c r="BM837" s="24" t="s">
        <v>3084</v>
      </c>
    </row>
    <row r="838" spans="2:65" s="11" customFormat="1">
      <c r="B838" s="207"/>
      <c r="C838" s="208"/>
      <c r="D838" s="221" t="s">
        <v>260</v>
      </c>
      <c r="E838" s="231" t="s">
        <v>21</v>
      </c>
      <c r="F838" s="232" t="s">
        <v>3085</v>
      </c>
      <c r="G838" s="208"/>
      <c r="H838" s="233">
        <v>6.82</v>
      </c>
      <c r="I838" s="213"/>
      <c r="J838" s="208"/>
      <c r="K838" s="208"/>
      <c r="L838" s="214"/>
      <c r="M838" s="215"/>
      <c r="N838" s="216"/>
      <c r="O838" s="216"/>
      <c r="P838" s="216"/>
      <c r="Q838" s="216"/>
      <c r="R838" s="216"/>
      <c r="S838" s="216"/>
      <c r="T838" s="217"/>
      <c r="AT838" s="218" t="s">
        <v>260</v>
      </c>
      <c r="AU838" s="218" t="s">
        <v>94</v>
      </c>
      <c r="AV838" s="11" t="s">
        <v>94</v>
      </c>
      <c r="AW838" s="11" t="s">
        <v>35</v>
      </c>
      <c r="AX838" s="11" t="s">
        <v>79</v>
      </c>
      <c r="AY838" s="218" t="s">
        <v>250</v>
      </c>
    </row>
    <row r="839" spans="2:65" s="1" customFormat="1" ht="22.5" customHeight="1">
      <c r="B839" s="41"/>
      <c r="C839" s="195" t="s">
        <v>1949</v>
      </c>
      <c r="D839" s="195" t="s">
        <v>253</v>
      </c>
      <c r="E839" s="196" t="s">
        <v>1892</v>
      </c>
      <c r="F839" s="197" t="s">
        <v>1893</v>
      </c>
      <c r="G839" s="198" t="s">
        <v>271</v>
      </c>
      <c r="H839" s="199">
        <v>0.36</v>
      </c>
      <c r="I839" s="200"/>
      <c r="J839" s="201">
        <f>ROUND(I839*H839,2)</f>
        <v>0</v>
      </c>
      <c r="K839" s="197" t="s">
        <v>257</v>
      </c>
      <c r="L839" s="61"/>
      <c r="M839" s="202" t="s">
        <v>21</v>
      </c>
      <c r="N839" s="203" t="s">
        <v>43</v>
      </c>
      <c r="O839" s="42"/>
      <c r="P839" s="204">
        <f>O839*H839</f>
        <v>0</v>
      </c>
      <c r="Q839" s="204">
        <v>0</v>
      </c>
      <c r="R839" s="204">
        <f>Q839*H839</f>
        <v>0</v>
      </c>
      <c r="S839" s="204">
        <v>5.8399999999999997E-3</v>
      </c>
      <c r="T839" s="205">
        <f>S839*H839</f>
        <v>2.1023999999999999E-3</v>
      </c>
      <c r="AR839" s="24" t="s">
        <v>330</v>
      </c>
      <c r="AT839" s="24" t="s">
        <v>253</v>
      </c>
      <c r="AU839" s="24" t="s">
        <v>94</v>
      </c>
      <c r="AY839" s="24" t="s">
        <v>250</v>
      </c>
      <c r="BE839" s="206">
        <f>IF(N839="základní",J839,0)</f>
        <v>0</v>
      </c>
      <c r="BF839" s="206">
        <f>IF(N839="snížená",J839,0)</f>
        <v>0</v>
      </c>
      <c r="BG839" s="206">
        <f>IF(N839="zákl. přenesená",J839,0)</f>
        <v>0</v>
      </c>
      <c r="BH839" s="206">
        <f>IF(N839="sníž. přenesená",J839,0)</f>
        <v>0</v>
      </c>
      <c r="BI839" s="206">
        <f>IF(N839="nulová",J839,0)</f>
        <v>0</v>
      </c>
      <c r="BJ839" s="24" t="s">
        <v>94</v>
      </c>
      <c r="BK839" s="206">
        <f>ROUND(I839*H839,2)</f>
        <v>0</v>
      </c>
      <c r="BL839" s="24" t="s">
        <v>330</v>
      </c>
      <c r="BM839" s="24" t="s">
        <v>3086</v>
      </c>
    </row>
    <row r="840" spans="2:65" s="11" customFormat="1">
      <c r="B840" s="207"/>
      <c r="C840" s="208"/>
      <c r="D840" s="221" t="s">
        <v>260</v>
      </c>
      <c r="E840" s="231" t="s">
        <v>21</v>
      </c>
      <c r="F840" s="232" t="s">
        <v>1895</v>
      </c>
      <c r="G840" s="208"/>
      <c r="H840" s="233">
        <v>0.36</v>
      </c>
      <c r="I840" s="213"/>
      <c r="J840" s="208"/>
      <c r="K840" s="208"/>
      <c r="L840" s="214"/>
      <c r="M840" s="215"/>
      <c r="N840" s="216"/>
      <c r="O840" s="216"/>
      <c r="P840" s="216"/>
      <c r="Q840" s="216"/>
      <c r="R840" s="216"/>
      <c r="S840" s="216"/>
      <c r="T840" s="217"/>
      <c r="AT840" s="218" t="s">
        <v>260</v>
      </c>
      <c r="AU840" s="218" t="s">
        <v>94</v>
      </c>
      <c r="AV840" s="11" t="s">
        <v>94</v>
      </c>
      <c r="AW840" s="11" t="s">
        <v>35</v>
      </c>
      <c r="AX840" s="11" t="s">
        <v>79</v>
      </c>
      <c r="AY840" s="218" t="s">
        <v>250</v>
      </c>
    </row>
    <row r="841" spans="2:65" s="1" customFormat="1" ht="22.5" customHeight="1">
      <c r="B841" s="41"/>
      <c r="C841" s="195" t="s">
        <v>1953</v>
      </c>
      <c r="D841" s="195" t="s">
        <v>253</v>
      </c>
      <c r="E841" s="196" t="s">
        <v>3087</v>
      </c>
      <c r="F841" s="197" t="s">
        <v>3088</v>
      </c>
      <c r="G841" s="198" t="s">
        <v>356</v>
      </c>
      <c r="H841" s="199">
        <v>6.85</v>
      </c>
      <c r="I841" s="200"/>
      <c r="J841" s="201">
        <f>ROUND(I841*H841,2)</f>
        <v>0</v>
      </c>
      <c r="K841" s="197" t="s">
        <v>257</v>
      </c>
      <c r="L841" s="61"/>
      <c r="M841" s="202" t="s">
        <v>21</v>
      </c>
      <c r="N841" s="203" t="s">
        <v>43</v>
      </c>
      <c r="O841" s="42"/>
      <c r="P841" s="204">
        <f>O841*H841</f>
        <v>0</v>
      </c>
      <c r="Q841" s="204">
        <v>5.1000000000000004E-4</v>
      </c>
      <c r="R841" s="204">
        <f>Q841*H841</f>
        <v>3.4935000000000001E-3</v>
      </c>
      <c r="S841" s="204">
        <v>0</v>
      </c>
      <c r="T841" s="205">
        <f>S841*H841</f>
        <v>0</v>
      </c>
      <c r="AR841" s="24" t="s">
        <v>330</v>
      </c>
      <c r="AT841" s="24" t="s">
        <v>253</v>
      </c>
      <c r="AU841" s="24" t="s">
        <v>94</v>
      </c>
      <c r="AY841" s="24" t="s">
        <v>250</v>
      </c>
      <c r="BE841" s="206">
        <f>IF(N841="základní",J841,0)</f>
        <v>0</v>
      </c>
      <c r="BF841" s="206">
        <f>IF(N841="snížená",J841,0)</f>
        <v>0</v>
      </c>
      <c r="BG841" s="206">
        <f>IF(N841="zákl. přenesená",J841,0)</f>
        <v>0</v>
      </c>
      <c r="BH841" s="206">
        <f>IF(N841="sníž. přenesená",J841,0)</f>
        <v>0</v>
      </c>
      <c r="BI841" s="206">
        <f>IF(N841="nulová",J841,0)</f>
        <v>0</v>
      </c>
      <c r="BJ841" s="24" t="s">
        <v>94</v>
      </c>
      <c r="BK841" s="206">
        <f>ROUND(I841*H841,2)</f>
        <v>0</v>
      </c>
      <c r="BL841" s="24" t="s">
        <v>330</v>
      </c>
      <c r="BM841" s="24" t="s">
        <v>3089</v>
      </c>
    </row>
    <row r="842" spans="2:65" s="11" customFormat="1">
      <c r="B842" s="207"/>
      <c r="C842" s="208"/>
      <c r="D842" s="221" t="s">
        <v>260</v>
      </c>
      <c r="E842" s="231" t="s">
        <v>21</v>
      </c>
      <c r="F842" s="232" t="s">
        <v>3090</v>
      </c>
      <c r="G842" s="208"/>
      <c r="H842" s="233">
        <v>6.85</v>
      </c>
      <c r="I842" s="213"/>
      <c r="J842" s="208"/>
      <c r="K842" s="208"/>
      <c r="L842" s="214"/>
      <c r="M842" s="215"/>
      <c r="N842" s="216"/>
      <c r="O842" s="216"/>
      <c r="P842" s="216"/>
      <c r="Q842" s="216"/>
      <c r="R842" s="216"/>
      <c r="S842" s="216"/>
      <c r="T842" s="217"/>
      <c r="AT842" s="218" t="s">
        <v>260</v>
      </c>
      <c r="AU842" s="218" t="s">
        <v>94</v>
      </c>
      <c r="AV842" s="11" t="s">
        <v>94</v>
      </c>
      <c r="AW842" s="11" t="s">
        <v>35</v>
      </c>
      <c r="AX842" s="11" t="s">
        <v>79</v>
      </c>
      <c r="AY842" s="218" t="s">
        <v>250</v>
      </c>
    </row>
    <row r="843" spans="2:65" s="1" customFormat="1" ht="22.5" customHeight="1">
      <c r="B843" s="41"/>
      <c r="C843" s="195" t="s">
        <v>1957</v>
      </c>
      <c r="D843" s="195" t="s">
        <v>253</v>
      </c>
      <c r="E843" s="196" t="s">
        <v>3091</v>
      </c>
      <c r="F843" s="197" t="s">
        <v>3092</v>
      </c>
      <c r="G843" s="198" t="s">
        <v>271</v>
      </c>
      <c r="H843" s="199">
        <v>7.39</v>
      </c>
      <c r="I843" s="200"/>
      <c r="J843" s="201">
        <f>ROUND(I843*H843,2)</f>
        <v>0</v>
      </c>
      <c r="K843" s="197" t="s">
        <v>257</v>
      </c>
      <c r="L843" s="61"/>
      <c r="M843" s="202" t="s">
        <v>21</v>
      </c>
      <c r="N843" s="203" t="s">
        <v>43</v>
      </c>
      <c r="O843" s="42"/>
      <c r="P843" s="204">
        <f>O843*H843</f>
        <v>0</v>
      </c>
      <c r="Q843" s="204">
        <v>6.3000000000000003E-4</v>
      </c>
      <c r="R843" s="204">
        <f>Q843*H843</f>
        <v>4.6556999999999996E-3</v>
      </c>
      <c r="S843" s="204">
        <v>0</v>
      </c>
      <c r="T843" s="205">
        <f>S843*H843</f>
        <v>0</v>
      </c>
      <c r="AR843" s="24" t="s">
        <v>330</v>
      </c>
      <c r="AT843" s="24" t="s">
        <v>253</v>
      </c>
      <c r="AU843" s="24" t="s">
        <v>94</v>
      </c>
      <c r="AY843" s="24" t="s">
        <v>250</v>
      </c>
      <c r="BE843" s="206">
        <f>IF(N843="základní",J843,0)</f>
        <v>0</v>
      </c>
      <c r="BF843" s="206">
        <f>IF(N843="snížená",J843,0)</f>
        <v>0</v>
      </c>
      <c r="BG843" s="206">
        <f>IF(N843="zákl. přenesená",J843,0)</f>
        <v>0</v>
      </c>
      <c r="BH843" s="206">
        <f>IF(N843="sníž. přenesená",J843,0)</f>
        <v>0</v>
      </c>
      <c r="BI843" s="206">
        <f>IF(N843="nulová",J843,0)</f>
        <v>0</v>
      </c>
      <c r="BJ843" s="24" t="s">
        <v>94</v>
      </c>
      <c r="BK843" s="206">
        <f>ROUND(I843*H843,2)</f>
        <v>0</v>
      </c>
      <c r="BL843" s="24" t="s">
        <v>330</v>
      </c>
      <c r="BM843" s="24" t="s">
        <v>3093</v>
      </c>
    </row>
    <row r="844" spans="2:65" s="11" customFormat="1">
      <c r="B844" s="207"/>
      <c r="C844" s="208"/>
      <c r="D844" s="221" t="s">
        <v>260</v>
      </c>
      <c r="E844" s="231" t="s">
        <v>21</v>
      </c>
      <c r="F844" s="232" t="s">
        <v>2416</v>
      </c>
      <c r="G844" s="208"/>
      <c r="H844" s="233">
        <v>7.39</v>
      </c>
      <c r="I844" s="213"/>
      <c r="J844" s="208"/>
      <c r="K844" s="208"/>
      <c r="L844" s="214"/>
      <c r="M844" s="215"/>
      <c r="N844" s="216"/>
      <c r="O844" s="216"/>
      <c r="P844" s="216"/>
      <c r="Q844" s="216"/>
      <c r="R844" s="216"/>
      <c r="S844" s="216"/>
      <c r="T844" s="217"/>
      <c r="AT844" s="218" t="s">
        <v>260</v>
      </c>
      <c r="AU844" s="218" t="s">
        <v>94</v>
      </c>
      <c r="AV844" s="11" t="s">
        <v>94</v>
      </c>
      <c r="AW844" s="11" t="s">
        <v>35</v>
      </c>
      <c r="AX844" s="11" t="s">
        <v>79</v>
      </c>
      <c r="AY844" s="218" t="s">
        <v>250</v>
      </c>
    </row>
    <row r="845" spans="2:65" s="1" customFormat="1" ht="31.5" customHeight="1">
      <c r="B845" s="41"/>
      <c r="C845" s="195" t="s">
        <v>1961</v>
      </c>
      <c r="D845" s="195" t="s">
        <v>253</v>
      </c>
      <c r="E845" s="196" t="s">
        <v>3094</v>
      </c>
      <c r="F845" s="197" t="s">
        <v>3095</v>
      </c>
      <c r="G845" s="198" t="s">
        <v>271</v>
      </c>
      <c r="H845" s="199">
        <v>12.938000000000001</v>
      </c>
      <c r="I845" s="200"/>
      <c r="J845" s="201">
        <f>ROUND(I845*H845,2)</f>
        <v>0</v>
      </c>
      <c r="K845" s="197" t="s">
        <v>257</v>
      </c>
      <c r="L845" s="61"/>
      <c r="M845" s="202" t="s">
        <v>21</v>
      </c>
      <c r="N845" s="203" t="s">
        <v>43</v>
      </c>
      <c r="O845" s="42"/>
      <c r="P845" s="204">
        <f>O845*H845</f>
        <v>0</v>
      </c>
      <c r="Q845" s="204">
        <v>6.7200000000000003E-3</v>
      </c>
      <c r="R845" s="204">
        <f>Q845*H845</f>
        <v>8.6943360000000011E-2</v>
      </c>
      <c r="S845" s="204">
        <v>0</v>
      </c>
      <c r="T845" s="205">
        <f>S845*H845</f>
        <v>0</v>
      </c>
      <c r="AR845" s="24" t="s">
        <v>330</v>
      </c>
      <c r="AT845" s="24" t="s">
        <v>253</v>
      </c>
      <c r="AU845" s="24" t="s">
        <v>94</v>
      </c>
      <c r="AY845" s="24" t="s">
        <v>250</v>
      </c>
      <c r="BE845" s="206">
        <f>IF(N845="základní",J845,0)</f>
        <v>0</v>
      </c>
      <c r="BF845" s="206">
        <f>IF(N845="snížená",J845,0)</f>
        <v>0</v>
      </c>
      <c r="BG845" s="206">
        <f>IF(N845="zákl. přenesená",J845,0)</f>
        <v>0</v>
      </c>
      <c r="BH845" s="206">
        <f>IF(N845="sníž. přenesená",J845,0)</f>
        <v>0</v>
      </c>
      <c r="BI845" s="206">
        <f>IF(N845="nulová",J845,0)</f>
        <v>0</v>
      </c>
      <c r="BJ845" s="24" t="s">
        <v>94</v>
      </c>
      <c r="BK845" s="206">
        <f>ROUND(I845*H845,2)</f>
        <v>0</v>
      </c>
      <c r="BL845" s="24" t="s">
        <v>330</v>
      </c>
      <c r="BM845" s="24" t="s">
        <v>3096</v>
      </c>
    </row>
    <row r="846" spans="2:65" s="11" customFormat="1">
      <c r="B846" s="207"/>
      <c r="C846" s="208"/>
      <c r="D846" s="209" t="s">
        <v>260</v>
      </c>
      <c r="E846" s="210" t="s">
        <v>21</v>
      </c>
      <c r="F846" s="211" t="s">
        <v>3097</v>
      </c>
      <c r="G846" s="208"/>
      <c r="H846" s="212">
        <v>12.938000000000001</v>
      </c>
      <c r="I846" s="213"/>
      <c r="J846" s="208"/>
      <c r="K846" s="208"/>
      <c r="L846" s="214"/>
      <c r="M846" s="215"/>
      <c r="N846" s="216"/>
      <c r="O846" s="216"/>
      <c r="P846" s="216"/>
      <c r="Q846" s="216"/>
      <c r="R846" s="216"/>
      <c r="S846" s="216"/>
      <c r="T846" s="217"/>
      <c r="AT846" s="218" t="s">
        <v>260</v>
      </c>
      <c r="AU846" s="218" t="s">
        <v>94</v>
      </c>
      <c r="AV846" s="11" t="s">
        <v>94</v>
      </c>
      <c r="AW846" s="11" t="s">
        <v>35</v>
      </c>
      <c r="AX846" s="11" t="s">
        <v>71</v>
      </c>
      <c r="AY846" s="218" t="s">
        <v>250</v>
      </c>
    </row>
    <row r="847" spans="2:65" s="12" customFormat="1">
      <c r="B847" s="219"/>
      <c r="C847" s="220"/>
      <c r="D847" s="221" t="s">
        <v>260</v>
      </c>
      <c r="E847" s="222" t="s">
        <v>2385</v>
      </c>
      <c r="F847" s="223" t="s">
        <v>263</v>
      </c>
      <c r="G847" s="220"/>
      <c r="H847" s="224">
        <v>12.938000000000001</v>
      </c>
      <c r="I847" s="225"/>
      <c r="J847" s="220"/>
      <c r="K847" s="220"/>
      <c r="L847" s="226"/>
      <c r="M847" s="227"/>
      <c r="N847" s="228"/>
      <c r="O847" s="228"/>
      <c r="P847" s="228"/>
      <c r="Q847" s="228"/>
      <c r="R847" s="228"/>
      <c r="S847" s="228"/>
      <c r="T847" s="229"/>
      <c r="AT847" s="230" t="s">
        <v>260</v>
      </c>
      <c r="AU847" s="230" t="s">
        <v>94</v>
      </c>
      <c r="AV847" s="12" t="s">
        <v>251</v>
      </c>
      <c r="AW847" s="12" t="s">
        <v>35</v>
      </c>
      <c r="AX847" s="12" t="s">
        <v>79</v>
      </c>
      <c r="AY847" s="230" t="s">
        <v>250</v>
      </c>
    </row>
    <row r="848" spans="2:65" s="1" customFormat="1" ht="22.5" customHeight="1">
      <c r="B848" s="41"/>
      <c r="C848" s="195" t="s">
        <v>1966</v>
      </c>
      <c r="D848" s="195" t="s">
        <v>253</v>
      </c>
      <c r="E848" s="196" t="s">
        <v>3098</v>
      </c>
      <c r="F848" s="197" t="s">
        <v>3099</v>
      </c>
      <c r="G848" s="198" t="s">
        <v>271</v>
      </c>
      <c r="H848" s="199">
        <v>12.938000000000001</v>
      </c>
      <c r="I848" s="200"/>
      <c r="J848" s="201">
        <f>ROUND(I848*H848,2)</f>
        <v>0</v>
      </c>
      <c r="K848" s="197" t="s">
        <v>257</v>
      </c>
      <c r="L848" s="61"/>
      <c r="M848" s="202" t="s">
        <v>21</v>
      </c>
      <c r="N848" s="203" t="s">
        <v>43</v>
      </c>
      <c r="O848" s="42"/>
      <c r="P848" s="204">
        <f>O848*H848</f>
        <v>0</v>
      </c>
      <c r="Q848" s="204">
        <v>3.4000000000000002E-4</v>
      </c>
      <c r="R848" s="204">
        <f>Q848*H848</f>
        <v>4.3989200000000006E-3</v>
      </c>
      <c r="S848" s="204">
        <v>0</v>
      </c>
      <c r="T848" s="205">
        <f>S848*H848</f>
        <v>0</v>
      </c>
      <c r="AR848" s="24" t="s">
        <v>330</v>
      </c>
      <c r="AT848" s="24" t="s">
        <v>253</v>
      </c>
      <c r="AU848" s="24" t="s">
        <v>94</v>
      </c>
      <c r="AY848" s="24" t="s">
        <v>250</v>
      </c>
      <c r="BE848" s="206">
        <f>IF(N848="základní",J848,0)</f>
        <v>0</v>
      </c>
      <c r="BF848" s="206">
        <f>IF(N848="snížená",J848,0)</f>
        <v>0</v>
      </c>
      <c r="BG848" s="206">
        <f>IF(N848="zákl. přenesená",J848,0)</f>
        <v>0</v>
      </c>
      <c r="BH848" s="206">
        <f>IF(N848="sníž. přenesená",J848,0)</f>
        <v>0</v>
      </c>
      <c r="BI848" s="206">
        <f>IF(N848="nulová",J848,0)</f>
        <v>0</v>
      </c>
      <c r="BJ848" s="24" t="s">
        <v>94</v>
      </c>
      <c r="BK848" s="206">
        <f>ROUND(I848*H848,2)</f>
        <v>0</v>
      </c>
      <c r="BL848" s="24" t="s">
        <v>330</v>
      </c>
      <c r="BM848" s="24" t="s">
        <v>3100</v>
      </c>
    </row>
    <row r="849" spans="2:65" s="11" customFormat="1">
      <c r="B849" s="207"/>
      <c r="C849" s="208"/>
      <c r="D849" s="221" t="s">
        <v>260</v>
      </c>
      <c r="E849" s="231" t="s">
        <v>21</v>
      </c>
      <c r="F849" s="232" t="s">
        <v>2385</v>
      </c>
      <c r="G849" s="208"/>
      <c r="H849" s="233">
        <v>12.938000000000001</v>
      </c>
      <c r="I849" s="213"/>
      <c r="J849" s="208"/>
      <c r="K849" s="208"/>
      <c r="L849" s="214"/>
      <c r="M849" s="215"/>
      <c r="N849" s="216"/>
      <c r="O849" s="216"/>
      <c r="P849" s="216"/>
      <c r="Q849" s="216"/>
      <c r="R849" s="216"/>
      <c r="S849" s="216"/>
      <c r="T849" s="217"/>
      <c r="AT849" s="218" t="s">
        <v>260</v>
      </c>
      <c r="AU849" s="218" t="s">
        <v>94</v>
      </c>
      <c r="AV849" s="11" t="s">
        <v>94</v>
      </c>
      <c r="AW849" s="11" t="s">
        <v>35</v>
      </c>
      <c r="AX849" s="11" t="s">
        <v>79</v>
      </c>
      <c r="AY849" s="218" t="s">
        <v>250</v>
      </c>
    </row>
    <row r="850" spans="2:65" s="1" customFormat="1" ht="22.5" customHeight="1">
      <c r="B850" s="41"/>
      <c r="C850" s="195" t="s">
        <v>1971</v>
      </c>
      <c r="D850" s="195" t="s">
        <v>253</v>
      </c>
      <c r="E850" s="196" t="s">
        <v>3101</v>
      </c>
      <c r="F850" s="197" t="s">
        <v>3102</v>
      </c>
      <c r="G850" s="198" t="s">
        <v>356</v>
      </c>
      <c r="H850" s="199">
        <v>6.85</v>
      </c>
      <c r="I850" s="200"/>
      <c r="J850" s="201">
        <f>ROUND(I850*H850,2)</f>
        <v>0</v>
      </c>
      <c r="K850" s="197" t="s">
        <v>257</v>
      </c>
      <c r="L850" s="61"/>
      <c r="M850" s="202" t="s">
        <v>21</v>
      </c>
      <c r="N850" s="203" t="s">
        <v>43</v>
      </c>
      <c r="O850" s="42"/>
      <c r="P850" s="204">
        <f>O850*H850</f>
        <v>0</v>
      </c>
      <c r="Q850" s="204">
        <v>2.2300000000000002E-3</v>
      </c>
      <c r="R850" s="204">
        <f>Q850*H850</f>
        <v>1.5275500000000001E-2</v>
      </c>
      <c r="S850" s="204">
        <v>0</v>
      </c>
      <c r="T850" s="205">
        <f>S850*H850</f>
        <v>0</v>
      </c>
      <c r="AR850" s="24" t="s">
        <v>330</v>
      </c>
      <c r="AT850" s="24" t="s">
        <v>253</v>
      </c>
      <c r="AU850" s="24" t="s">
        <v>94</v>
      </c>
      <c r="AY850" s="24" t="s">
        <v>250</v>
      </c>
      <c r="BE850" s="206">
        <f>IF(N850="základní",J850,0)</f>
        <v>0</v>
      </c>
      <c r="BF850" s="206">
        <f>IF(N850="snížená",J850,0)</f>
        <v>0</v>
      </c>
      <c r="BG850" s="206">
        <f>IF(N850="zákl. přenesená",J850,0)</f>
        <v>0</v>
      </c>
      <c r="BH850" s="206">
        <f>IF(N850="sníž. přenesená",J850,0)</f>
        <v>0</v>
      </c>
      <c r="BI850" s="206">
        <f>IF(N850="nulová",J850,0)</f>
        <v>0</v>
      </c>
      <c r="BJ850" s="24" t="s">
        <v>94</v>
      </c>
      <c r="BK850" s="206">
        <f>ROUND(I850*H850,2)</f>
        <v>0</v>
      </c>
      <c r="BL850" s="24" t="s">
        <v>330</v>
      </c>
      <c r="BM850" s="24" t="s">
        <v>3103</v>
      </c>
    </row>
    <row r="851" spans="2:65" s="11" customFormat="1">
      <c r="B851" s="207"/>
      <c r="C851" s="208"/>
      <c r="D851" s="221" t="s">
        <v>260</v>
      </c>
      <c r="E851" s="231" t="s">
        <v>21</v>
      </c>
      <c r="F851" s="232" t="s">
        <v>3090</v>
      </c>
      <c r="G851" s="208"/>
      <c r="H851" s="233">
        <v>6.85</v>
      </c>
      <c r="I851" s="213"/>
      <c r="J851" s="208"/>
      <c r="K851" s="208"/>
      <c r="L851" s="214"/>
      <c r="M851" s="215"/>
      <c r="N851" s="216"/>
      <c r="O851" s="216"/>
      <c r="P851" s="216"/>
      <c r="Q851" s="216"/>
      <c r="R851" s="216"/>
      <c r="S851" s="216"/>
      <c r="T851" s="217"/>
      <c r="AT851" s="218" t="s">
        <v>260</v>
      </c>
      <c r="AU851" s="218" t="s">
        <v>94</v>
      </c>
      <c r="AV851" s="11" t="s">
        <v>94</v>
      </c>
      <c r="AW851" s="11" t="s">
        <v>35</v>
      </c>
      <c r="AX851" s="11" t="s">
        <v>79</v>
      </c>
      <c r="AY851" s="218" t="s">
        <v>250</v>
      </c>
    </row>
    <row r="852" spans="2:65" s="1" customFormat="1" ht="22.5" customHeight="1">
      <c r="B852" s="41"/>
      <c r="C852" s="195" t="s">
        <v>1974</v>
      </c>
      <c r="D852" s="195" t="s">
        <v>253</v>
      </c>
      <c r="E852" s="196" t="s">
        <v>1897</v>
      </c>
      <c r="F852" s="197" t="s">
        <v>1898</v>
      </c>
      <c r="G852" s="198" t="s">
        <v>647</v>
      </c>
      <c r="H852" s="255"/>
      <c r="I852" s="200"/>
      <c r="J852" s="201">
        <f>ROUND(I852*H852,2)</f>
        <v>0</v>
      </c>
      <c r="K852" s="197" t="s">
        <v>257</v>
      </c>
      <c r="L852" s="61"/>
      <c r="M852" s="202" t="s">
        <v>21</v>
      </c>
      <c r="N852" s="203" t="s">
        <v>43</v>
      </c>
      <c r="O852" s="42"/>
      <c r="P852" s="204">
        <f>O852*H852</f>
        <v>0</v>
      </c>
      <c r="Q852" s="204">
        <v>0</v>
      </c>
      <c r="R852" s="204">
        <f>Q852*H852</f>
        <v>0</v>
      </c>
      <c r="S852" s="204">
        <v>0</v>
      </c>
      <c r="T852" s="205">
        <f>S852*H852</f>
        <v>0</v>
      </c>
      <c r="AR852" s="24" t="s">
        <v>330</v>
      </c>
      <c r="AT852" s="24" t="s">
        <v>253</v>
      </c>
      <c r="AU852" s="24" t="s">
        <v>94</v>
      </c>
      <c r="AY852" s="24" t="s">
        <v>250</v>
      </c>
      <c r="BE852" s="206">
        <f>IF(N852="základní",J852,0)</f>
        <v>0</v>
      </c>
      <c r="BF852" s="206">
        <f>IF(N852="snížená",J852,0)</f>
        <v>0</v>
      </c>
      <c r="BG852" s="206">
        <f>IF(N852="zákl. přenesená",J852,0)</f>
        <v>0</v>
      </c>
      <c r="BH852" s="206">
        <f>IF(N852="sníž. přenesená",J852,0)</f>
        <v>0</v>
      </c>
      <c r="BI852" s="206">
        <f>IF(N852="nulová",J852,0)</f>
        <v>0</v>
      </c>
      <c r="BJ852" s="24" t="s">
        <v>94</v>
      </c>
      <c r="BK852" s="206">
        <f>ROUND(I852*H852,2)</f>
        <v>0</v>
      </c>
      <c r="BL852" s="24" t="s">
        <v>330</v>
      </c>
      <c r="BM852" s="24" t="s">
        <v>3104</v>
      </c>
    </row>
    <row r="853" spans="2:65" s="10" customFormat="1" ht="29.85" customHeight="1">
      <c r="B853" s="178"/>
      <c r="C853" s="179"/>
      <c r="D853" s="192" t="s">
        <v>70</v>
      </c>
      <c r="E853" s="193" t="s">
        <v>1900</v>
      </c>
      <c r="F853" s="193" t="s">
        <v>1901</v>
      </c>
      <c r="G853" s="179"/>
      <c r="H853" s="179"/>
      <c r="I853" s="182"/>
      <c r="J853" s="194">
        <f>BK853</f>
        <v>0</v>
      </c>
      <c r="K853" s="179"/>
      <c r="L853" s="184"/>
      <c r="M853" s="185"/>
      <c r="N853" s="186"/>
      <c r="O853" s="186"/>
      <c r="P853" s="187">
        <f>SUM(P854:P906)</f>
        <v>0</v>
      </c>
      <c r="Q853" s="186"/>
      <c r="R853" s="187">
        <f>SUM(R854:R906)</f>
        <v>1.5736544999999997</v>
      </c>
      <c r="S853" s="186"/>
      <c r="T853" s="188">
        <f>SUM(T854:T906)</f>
        <v>8.5130950000000016</v>
      </c>
      <c r="AR853" s="189" t="s">
        <v>94</v>
      </c>
      <c r="AT853" s="190" t="s">
        <v>70</v>
      </c>
      <c r="AU853" s="190" t="s">
        <v>79</v>
      </c>
      <c r="AY853" s="189" t="s">
        <v>250</v>
      </c>
      <c r="BK853" s="191">
        <f>SUM(BK854:BK906)</f>
        <v>0</v>
      </c>
    </row>
    <row r="854" spans="2:65" s="1" customFormat="1" ht="31.5" customHeight="1">
      <c r="B854" s="41"/>
      <c r="C854" s="195" t="s">
        <v>1978</v>
      </c>
      <c r="D854" s="195" t="s">
        <v>253</v>
      </c>
      <c r="E854" s="196" t="s">
        <v>1903</v>
      </c>
      <c r="F854" s="197" t="s">
        <v>1904</v>
      </c>
      <c r="G854" s="198" t="s">
        <v>271</v>
      </c>
      <c r="H854" s="199">
        <v>108.252</v>
      </c>
      <c r="I854" s="200"/>
      <c r="J854" s="201">
        <f>ROUND(I854*H854,2)</f>
        <v>0</v>
      </c>
      <c r="K854" s="197" t="s">
        <v>257</v>
      </c>
      <c r="L854" s="61"/>
      <c r="M854" s="202" t="s">
        <v>21</v>
      </c>
      <c r="N854" s="203" t="s">
        <v>43</v>
      </c>
      <c r="O854" s="42"/>
      <c r="P854" s="204">
        <f>O854*H854</f>
        <v>0</v>
      </c>
      <c r="Q854" s="204">
        <v>0</v>
      </c>
      <c r="R854" s="204">
        <f>Q854*H854</f>
        <v>0</v>
      </c>
      <c r="S854" s="204">
        <v>0</v>
      </c>
      <c r="T854" s="205">
        <f>S854*H854</f>
        <v>0</v>
      </c>
      <c r="AR854" s="24" t="s">
        <v>330</v>
      </c>
      <c r="AT854" s="24" t="s">
        <v>253</v>
      </c>
      <c r="AU854" s="24" t="s">
        <v>94</v>
      </c>
      <c r="AY854" s="24" t="s">
        <v>250</v>
      </c>
      <c r="BE854" s="206">
        <f>IF(N854="základní",J854,0)</f>
        <v>0</v>
      </c>
      <c r="BF854" s="206">
        <f>IF(N854="snížená",J854,0)</f>
        <v>0</v>
      </c>
      <c r="BG854" s="206">
        <f>IF(N854="zákl. přenesená",J854,0)</f>
        <v>0</v>
      </c>
      <c r="BH854" s="206">
        <f>IF(N854="sníž. přenesená",J854,0)</f>
        <v>0</v>
      </c>
      <c r="BI854" s="206">
        <f>IF(N854="nulová",J854,0)</f>
        <v>0</v>
      </c>
      <c r="BJ854" s="24" t="s">
        <v>94</v>
      </c>
      <c r="BK854" s="206">
        <f>ROUND(I854*H854,2)</f>
        <v>0</v>
      </c>
      <c r="BL854" s="24" t="s">
        <v>330</v>
      </c>
      <c r="BM854" s="24" t="s">
        <v>3105</v>
      </c>
    </row>
    <row r="855" spans="2:65" s="13" customFormat="1">
      <c r="B855" s="244"/>
      <c r="C855" s="245"/>
      <c r="D855" s="209" t="s">
        <v>260</v>
      </c>
      <c r="E855" s="246" t="s">
        <v>21</v>
      </c>
      <c r="F855" s="247" t="s">
        <v>1906</v>
      </c>
      <c r="G855" s="245"/>
      <c r="H855" s="248" t="s">
        <v>21</v>
      </c>
      <c r="I855" s="249"/>
      <c r="J855" s="245"/>
      <c r="K855" s="245"/>
      <c r="L855" s="250"/>
      <c r="M855" s="251"/>
      <c r="N855" s="252"/>
      <c r="O855" s="252"/>
      <c r="P855" s="252"/>
      <c r="Q855" s="252"/>
      <c r="R855" s="252"/>
      <c r="S855" s="252"/>
      <c r="T855" s="253"/>
      <c r="AT855" s="254" t="s">
        <v>260</v>
      </c>
      <c r="AU855" s="254" t="s">
        <v>94</v>
      </c>
      <c r="AV855" s="13" t="s">
        <v>79</v>
      </c>
      <c r="AW855" s="13" t="s">
        <v>35</v>
      </c>
      <c r="AX855" s="13" t="s">
        <v>71</v>
      </c>
      <c r="AY855" s="254" t="s">
        <v>250</v>
      </c>
    </row>
    <row r="856" spans="2:65" s="11" customFormat="1">
      <c r="B856" s="207"/>
      <c r="C856" s="208"/>
      <c r="D856" s="209" t="s">
        <v>260</v>
      </c>
      <c r="E856" s="210" t="s">
        <v>21</v>
      </c>
      <c r="F856" s="211" t="s">
        <v>1907</v>
      </c>
      <c r="G856" s="208"/>
      <c r="H856" s="212">
        <v>97.012</v>
      </c>
      <c r="I856" s="213"/>
      <c r="J856" s="208"/>
      <c r="K856" s="208"/>
      <c r="L856" s="214"/>
      <c r="M856" s="215"/>
      <c r="N856" s="216"/>
      <c r="O856" s="216"/>
      <c r="P856" s="216"/>
      <c r="Q856" s="216"/>
      <c r="R856" s="216"/>
      <c r="S856" s="216"/>
      <c r="T856" s="217"/>
      <c r="AT856" s="218" t="s">
        <v>260</v>
      </c>
      <c r="AU856" s="218" t="s">
        <v>94</v>
      </c>
      <c r="AV856" s="11" t="s">
        <v>94</v>
      </c>
      <c r="AW856" s="11" t="s">
        <v>35</v>
      </c>
      <c r="AX856" s="11" t="s">
        <v>71</v>
      </c>
      <c r="AY856" s="218" t="s">
        <v>250</v>
      </c>
    </row>
    <row r="857" spans="2:65" s="11" customFormat="1">
      <c r="B857" s="207"/>
      <c r="C857" s="208"/>
      <c r="D857" s="209" t="s">
        <v>260</v>
      </c>
      <c r="E857" s="210" t="s">
        <v>21</v>
      </c>
      <c r="F857" s="211" t="s">
        <v>3106</v>
      </c>
      <c r="G857" s="208"/>
      <c r="H857" s="212">
        <v>10.88</v>
      </c>
      <c r="I857" s="213"/>
      <c r="J857" s="208"/>
      <c r="K857" s="208"/>
      <c r="L857" s="214"/>
      <c r="M857" s="215"/>
      <c r="N857" s="216"/>
      <c r="O857" s="216"/>
      <c r="P857" s="216"/>
      <c r="Q857" s="216"/>
      <c r="R857" s="216"/>
      <c r="S857" s="216"/>
      <c r="T857" s="217"/>
      <c r="AT857" s="218" t="s">
        <v>260</v>
      </c>
      <c r="AU857" s="218" t="s">
        <v>94</v>
      </c>
      <c r="AV857" s="11" t="s">
        <v>94</v>
      </c>
      <c r="AW857" s="11" t="s">
        <v>35</v>
      </c>
      <c r="AX857" s="11" t="s">
        <v>71</v>
      </c>
      <c r="AY857" s="218" t="s">
        <v>250</v>
      </c>
    </row>
    <row r="858" spans="2:65" s="11" customFormat="1">
      <c r="B858" s="207"/>
      <c r="C858" s="208"/>
      <c r="D858" s="209" t="s">
        <v>260</v>
      </c>
      <c r="E858" s="210" t="s">
        <v>21</v>
      </c>
      <c r="F858" s="211" t="s">
        <v>1909</v>
      </c>
      <c r="G858" s="208"/>
      <c r="H858" s="212">
        <v>0.36</v>
      </c>
      <c r="I858" s="213"/>
      <c r="J858" s="208"/>
      <c r="K858" s="208"/>
      <c r="L858" s="214"/>
      <c r="M858" s="215"/>
      <c r="N858" s="216"/>
      <c r="O858" s="216"/>
      <c r="P858" s="216"/>
      <c r="Q858" s="216"/>
      <c r="R858" s="216"/>
      <c r="S858" s="216"/>
      <c r="T858" s="217"/>
      <c r="AT858" s="218" t="s">
        <v>260</v>
      </c>
      <c r="AU858" s="218" t="s">
        <v>94</v>
      </c>
      <c r="AV858" s="11" t="s">
        <v>94</v>
      </c>
      <c r="AW858" s="11" t="s">
        <v>35</v>
      </c>
      <c r="AX858" s="11" t="s">
        <v>71</v>
      </c>
      <c r="AY858" s="218" t="s">
        <v>250</v>
      </c>
    </row>
    <row r="859" spans="2:65" s="12" customFormat="1">
      <c r="B859" s="219"/>
      <c r="C859" s="220"/>
      <c r="D859" s="221" t="s">
        <v>260</v>
      </c>
      <c r="E859" s="222" t="s">
        <v>118</v>
      </c>
      <c r="F859" s="223" t="s">
        <v>263</v>
      </c>
      <c r="G859" s="220"/>
      <c r="H859" s="224">
        <v>108.252</v>
      </c>
      <c r="I859" s="225"/>
      <c r="J859" s="220"/>
      <c r="K859" s="220"/>
      <c r="L859" s="226"/>
      <c r="M859" s="227"/>
      <c r="N859" s="228"/>
      <c r="O859" s="228"/>
      <c r="P859" s="228"/>
      <c r="Q859" s="228"/>
      <c r="R859" s="228"/>
      <c r="S859" s="228"/>
      <c r="T859" s="229"/>
      <c r="AT859" s="230" t="s">
        <v>260</v>
      </c>
      <c r="AU859" s="230" t="s">
        <v>94</v>
      </c>
      <c r="AV859" s="12" t="s">
        <v>251</v>
      </c>
      <c r="AW859" s="12" t="s">
        <v>35</v>
      </c>
      <c r="AX859" s="12" t="s">
        <v>79</v>
      </c>
      <c r="AY859" s="230" t="s">
        <v>250</v>
      </c>
    </row>
    <row r="860" spans="2:65" s="1" customFormat="1" ht="22.5" customHeight="1">
      <c r="B860" s="41"/>
      <c r="C860" s="234" t="s">
        <v>1983</v>
      </c>
      <c r="D860" s="234" t="s">
        <v>304</v>
      </c>
      <c r="E860" s="235" t="s">
        <v>1911</v>
      </c>
      <c r="F860" s="236" t="s">
        <v>1912</v>
      </c>
      <c r="G860" s="237" t="s">
        <v>301</v>
      </c>
      <c r="H860" s="238">
        <v>866.01599999999996</v>
      </c>
      <c r="I860" s="239"/>
      <c r="J860" s="240">
        <f>ROUND(I860*H860,2)</f>
        <v>0</v>
      </c>
      <c r="K860" s="236" t="s">
        <v>257</v>
      </c>
      <c r="L860" s="241"/>
      <c r="M860" s="242" t="s">
        <v>21</v>
      </c>
      <c r="N860" s="243" t="s">
        <v>43</v>
      </c>
      <c r="O860" s="42"/>
      <c r="P860" s="204">
        <f>O860*H860</f>
        <v>0</v>
      </c>
      <c r="Q860" s="204">
        <v>1.6999999999999999E-3</v>
      </c>
      <c r="R860" s="204">
        <f>Q860*H860</f>
        <v>1.4722271999999998</v>
      </c>
      <c r="S860" s="204">
        <v>0</v>
      </c>
      <c r="T860" s="205">
        <f>S860*H860</f>
        <v>0</v>
      </c>
      <c r="AR860" s="24" t="s">
        <v>408</v>
      </c>
      <c r="AT860" s="24" t="s">
        <v>304</v>
      </c>
      <c r="AU860" s="24" t="s">
        <v>94</v>
      </c>
      <c r="AY860" s="24" t="s">
        <v>250</v>
      </c>
      <c r="BE860" s="206">
        <f>IF(N860="základní",J860,0)</f>
        <v>0</v>
      </c>
      <c r="BF860" s="206">
        <f>IF(N860="snížená",J860,0)</f>
        <v>0</v>
      </c>
      <c r="BG860" s="206">
        <f>IF(N860="zákl. přenesená",J860,0)</f>
        <v>0</v>
      </c>
      <c r="BH860" s="206">
        <f>IF(N860="sníž. přenesená",J860,0)</f>
        <v>0</v>
      </c>
      <c r="BI860" s="206">
        <f>IF(N860="nulová",J860,0)</f>
        <v>0</v>
      </c>
      <c r="BJ860" s="24" t="s">
        <v>94</v>
      </c>
      <c r="BK860" s="206">
        <f>ROUND(I860*H860,2)</f>
        <v>0</v>
      </c>
      <c r="BL860" s="24" t="s">
        <v>330</v>
      </c>
      <c r="BM860" s="24" t="s">
        <v>3107</v>
      </c>
    </row>
    <row r="861" spans="2:65" s="11" customFormat="1">
      <c r="B861" s="207"/>
      <c r="C861" s="208"/>
      <c r="D861" s="221" t="s">
        <v>260</v>
      </c>
      <c r="E861" s="231" t="s">
        <v>21</v>
      </c>
      <c r="F861" s="232" t="s">
        <v>1914</v>
      </c>
      <c r="G861" s="208"/>
      <c r="H861" s="233">
        <v>866.01599999999996</v>
      </c>
      <c r="I861" s="213"/>
      <c r="J861" s="208"/>
      <c r="K861" s="208"/>
      <c r="L861" s="214"/>
      <c r="M861" s="215"/>
      <c r="N861" s="216"/>
      <c r="O861" s="216"/>
      <c r="P861" s="216"/>
      <c r="Q861" s="216"/>
      <c r="R861" s="216"/>
      <c r="S861" s="216"/>
      <c r="T861" s="217"/>
      <c r="AT861" s="218" t="s">
        <v>260</v>
      </c>
      <c r="AU861" s="218" t="s">
        <v>94</v>
      </c>
      <c r="AV861" s="11" t="s">
        <v>94</v>
      </c>
      <c r="AW861" s="11" t="s">
        <v>35</v>
      </c>
      <c r="AX861" s="11" t="s">
        <v>79</v>
      </c>
      <c r="AY861" s="218" t="s">
        <v>250</v>
      </c>
    </row>
    <row r="862" spans="2:65" s="1" customFormat="1" ht="31.5" customHeight="1">
      <c r="B862" s="41"/>
      <c r="C862" s="195" t="s">
        <v>1989</v>
      </c>
      <c r="D862" s="195" t="s">
        <v>253</v>
      </c>
      <c r="E862" s="196" t="s">
        <v>1916</v>
      </c>
      <c r="F862" s="197" t="s">
        <v>1917</v>
      </c>
      <c r="G862" s="198" t="s">
        <v>301</v>
      </c>
      <c r="H862" s="199">
        <v>3</v>
      </c>
      <c r="I862" s="200"/>
      <c r="J862" s="201">
        <f>ROUND(I862*H862,2)</f>
        <v>0</v>
      </c>
      <c r="K862" s="197" t="s">
        <v>257</v>
      </c>
      <c r="L862" s="61"/>
      <c r="M862" s="202" t="s">
        <v>21</v>
      </c>
      <c r="N862" s="203" t="s">
        <v>43</v>
      </c>
      <c r="O862" s="42"/>
      <c r="P862" s="204">
        <f>O862*H862</f>
        <v>0</v>
      </c>
      <c r="Q862" s="204">
        <v>0</v>
      </c>
      <c r="R862" s="204">
        <f>Q862*H862</f>
        <v>0</v>
      </c>
      <c r="S862" s="204">
        <v>0</v>
      </c>
      <c r="T862" s="205">
        <f>S862*H862</f>
        <v>0</v>
      </c>
      <c r="AR862" s="24" t="s">
        <v>330</v>
      </c>
      <c r="AT862" s="24" t="s">
        <v>253</v>
      </c>
      <c r="AU862" s="24" t="s">
        <v>94</v>
      </c>
      <c r="AY862" s="24" t="s">
        <v>250</v>
      </c>
      <c r="BE862" s="206">
        <f>IF(N862="základní",J862,0)</f>
        <v>0</v>
      </c>
      <c r="BF862" s="206">
        <f>IF(N862="snížená",J862,0)</f>
        <v>0</v>
      </c>
      <c r="BG862" s="206">
        <f>IF(N862="zákl. přenesená",J862,0)</f>
        <v>0</v>
      </c>
      <c r="BH862" s="206">
        <f>IF(N862="sníž. přenesená",J862,0)</f>
        <v>0</v>
      </c>
      <c r="BI862" s="206">
        <f>IF(N862="nulová",J862,0)</f>
        <v>0</v>
      </c>
      <c r="BJ862" s="24" t="s">
        <v>94</v>
      </c>
      <c r="BK862" s="206">
        <f>ROUND(I862*H862,2)</f>
        <v>0</v>
      </c>
      <c r="BL862" s="24" t="s">
        <v>330</v>
      </c>
      <c r="BM862" s="24" t="s">
        <v>3108</v>
      </c>
    </row>
    <row r="863" spans="2:65" s="11" customFormat="1">
      <c r="B863" s="207"/>
      <c r="C863" s="208"/>
      <c r="D863" s="221" t="s">
        <v>260</v>
      </c>
      <c r="E863" s="231" t="s">
        <v>21</v>
      </c>
      <c r="F863" s="232" t="s">
        <v>3109</v>
      </c>
      <c r="G863" s="208"/>
      <c r="H863" s="233">
        <v>3</v>
      </c>
      <c r="I863" s="213"/>
      <c r="J863" s="208"/>
      <c r="K863" s="208"/>
      <c r="L863" s="214"/>
      <c r="M863" s="215"/>
      <c r="N863" s="216"/>
      <c r="O863" s="216"/>
      <c r="P863" s="216"/>
      <c r="Q863" s="216"/>
      <c r="R863" s="216"/>
      <c r="S863" s="216"/>
      <c r="T863" s="217"/>
      <c r="AT863" s="218" t="s">
        <v>260</v>
      </c>
      <c r="AU863" s="218" t="s">
        <v>94</v>
      </c>
      <c r="AV863" s="11" t="s">
        <v>94</v>
      </c>
      <c r="AW863" s="11" t="s">
        <v>35</v>
      </c>
      <c r="AX863" s="11" t="s">
        <v>79</v>
      </c>
      <c r="AY863" s="218" t="s">
        <v>250</v>
      </c>
    </row>
    <row r="864" spans="2:65" s="1" customFormat="1" ht="22.5" customHeight="1">
      <c r="B864" s="41"/>
      <c r="C864" s="195" t="s">
        <v>1994</v>
      </c>
      <c r="D864" s="195" t="s">
        <v>253</v>
      </c>
      <c r="E864" s="196" t="s">
        <v>1921</v>
      </c>
      <c r="F864" s="197" t="s">
        <v>1922</v>
      </c>
      <c r="G864" s="198" t="s">
        <v>356</v>
      </c>
      <c r="H864" s="199">
        <v>38.4</v>
      </c>
      <c r="I864" s="200"/>
      <c r="J864" s="201">
        <f>ROUND(I864*H864,2)</f>
        <v>0</v>
      </c>
      <c r="K864" s="197" t="s">
        <v>257</v>
      </c>
      <c r="L864" s="61"/>
      <c r="M864" s="202" t="s">
        <v>21</v>
      </c>
      <c r="N864" s="203" t="s">
        <v>43</v>
      </c>
      <c r="O864" s="42"/>
      <c r="P864" s="204">
        <f>O864*H864</f>
        <v>0</v>
      </c>
      <c r="Q864" s="204">
        <v>0</v>
      </c>
      <c r="R864" s="204">
        <f>Q864*H864</f>
        <v>0</v>
      </c>
      <c r="S864" s="204">
        <v>0</v>
      </c>
      <c r="T864" s="205">
        <f>S864*H864</f>
        <v>0</v>
      </c>
      <c r="AR864" s="24" t="s">
        <v>330</v>
      </c>
      <c r="AT864" s="24" t="s">
        <v>253</v>
      </c>
      <c r="AU864" s="24" t="s">
        <v>94</v>
      </c>
      <c r="AY864" s="24" t="s">
        <v>250</v>
      </c>
      <c r="BE864" s="206">
        <f>IF(N864="základní",J864,0)</f>
        <v>0</v>
      </c>
      <c r="BF864" s="206">
        <f>IF(N864="snížená",J864,0)</f>
        <v>0</v>
      </c>
      <c r="BG864" s="206">
        <f>IF(N864="zákl. přenesená",J864,0)</f>
        <v>0</v>
      </c>
      <c r="BH864" s="206">
        <f>IF(N864="sníž. přenesená",J864,0)</f>
        <v>0</v>
      </c>
      <c r="BI864" s="206">
        <f>IF(N864="nulová",J864,0)</f>
        <v>0</v>
      </c>
      <c r="BJ864" s="24" t="s">
        <v>94</v>
      </c>
      <c r="BK864" s="206">
        <f>ROUND(I864*H864,2)</f>
        <v>0</v>
      </c>
      <c r="BL864" s="24" t="s">
        <v>330</v>
      </c>
      <c r="BM864" s="24" t="s">
        <v>3110</v>
      </c>
    </row>
    <row r="865" spans="2:65" s="11" customFormat="1">
      <c r="B865" s="207"/>
      <c r="C865" s="208"/>
      <c r="D865" s="221" t="s">
        <v>260</v>
      </c>
      <c r="E865" s="231" t="s">
        <v>21</v>
      </c>
      <c r="F865" s="232" t="s">
        <v>3111</v>
      </c>
      <c r="G865" s="208"/>
      <c r="H865" s="233">
        <v>38.4</v>
      </c>
      <c r="I865" s="213"/>
      <c r="J865" s="208"/>
      <c r="K865" s="208"/>
      <c r="L865" s="214"/>
      <c r="M865" s="215"/>
      <c r="N865" s="216"/>
      <c r="O865" s="216"/>
      <c r="P865" s="216"/>
      <c r="Q865" s="216"/>
      <c r="R865" s="216"/>
      <c r="S865" s="216"/>
      <c r="T865" s="217"/>
      <c r="AT865" s="218" t="s">
        <v>260</v>
      </c>
      <c r="AU865" s="218" t="s">
        <v>94</v>
      </c>
      <c r="AV865" s="11" t="s">
        <v>94</v>
      </c>
      <c r="AW865" s="11" t="s">
        <v>35</v>
      </c>
      <c r="AX865" s="11" t="s">
        <v>79</v>
      </c>
      <c r="AY865" s="218" t="s">
        <v>250</v>
      </c>
    </row>
    <row r="866" spans="2:65" s="1" customFormat="1" ht="22.5" customHeight="1">
      <c r="B866" s="41"/>
      <c r="C866" s="195" t="s">
        <v>2000</v>
      </c>
      <c r="D866" s="195" t="s">
        <v>253</v>
      </c>
      <c r="E866" s="196" t="s">
        <v>1926</v>
      </c>
      <c r="F866" s="197" t="s">
        <v>1927</v>
      </c>
      <c r="G866" s="198" t="s">
        <v>356</v>
      </c>
      <c r="H866" s="199">
        <v>46.307000000000002</v>
      </c>
      <c r="I866" s="200"/>
      <c r="J866" s="201">
        <f>ROUND(I866*H866,2)</f>
        <v>0</v>
      </c>
      <c r="K866" s="197" t="s">
        <v>257</v>
      </c>
      <c r="L866" s="61"/>
      <c r="M866" s="202" t="s">
        <v>21</v>
      </c>
      <c r="N866" s="203" t="s">
        <v>43</v>
      </c>
      <c r="O866" s="42"/>
      <c r="P866" s="204">
        <f>O866*H866</f>
        <v>0</v>
      </c>
      <c r="Q866" s="204">
        <v>0</v>
      </c>
      <c r="R866" s="204">
        <f>Q866*H866</f>
        <v>0</v>
      </c>
      <c r="S866" s="204">
        <v>0</v>
      </c>
      <c r="T866" s="205">
        <f>S866*H866</f>
        <v>0</v>
      </c>
      <c r="AR866" s="24" t="s">
        <v>330</v>
      </c>
      <c r="AT866" s="24" t="s">
        <v>253</v>
      </c>
      <c r="AU866" s="24" t="s">
        <v>94</v>
      </c>
      <c r="AY866" s="24" t="s">
        <v>250</v>
      </c>
      <c r="BE866" s="206">
        <f>IF(N866="základní",J866,0)</f>
        <v>0</v>
      </c>
      <c r="BF866" s="206">
        <f>IF(N866="snížená",J866,0)</f>
        <v>0</v>
      </c>
      <c r="BG866" s="206">
        <f>IF(N866="zákl. přenesená",J866,0)</f>
        <v>0</v>
      </c>
      <c r="BH866" s="206">
        <f>IF(N866="sníž. přenesená",J866,0)</f>
        <v>0</v>
      </c>
      <c r="BI866" s="206">
        <f>IF(N866="nulová",J866,0)</f>
        <v>0</v>
      </c>
      <c r="BJ866" s="24" t="s">
        <v>94</v>
      </c>
      <c r="BK866" s="206">
        <f>ROUND(I866*H866,2)</f>
        <v>0</v>
      </c>
      <c r="BL866" s="24" t="s">
        <v>330</v>
      </c>
      <c r="BM866" s="24" t="s">
        <v>3112</v>
      </c>
    </row>
    <row r="867" spans="2:65" s="11" customFormat="1">
      <c r="B867" s="207"/>
      <c r="C867" s="208"/>
      <c r="D867" s="209" t="s">
        <v>260</v>
      </c>
      <c r="E867" s="210" t="s">
        <v>21</v>
      </c>
      <c r="F867" s="211" t="s">
        <v>3113</v>
      </c>
      <c r="G867" s="208"/>
      <c r="H867" s="212">
        <v>38.4</v>
      </c>
      <c r="I867" s="213"/>
      <c r="J867" s="208"/>
      <c r="K867" s="208"/>
      <c r="L867" s="214"/>
      <c r="M867" s="215"/>
      <c r="N867" s="216"/>
      <c r="O867" s="216"/>
      <c r="P867" s="216"/>
      <c r="Q867" s="216"/>
      <c r="R867" s="216"/>
      <c r="S867" s="216"/>
      <c r="T867" s="217"/>
      <c r="AT867" s="218" t="s">
        <v>260</v>
      </c>
      <c r="AU867" s="218" t="s">
        <v>94</v>
      </c>
      <c r="AV867" s="11" t="s">
        <v>94</v>
      </c>
      <c r="AW867" s="11" t="s">
        <v>35</v>
      </c>
      <c r="AX867" s="11" t="s">
        <v>71</v>
      </c>
      <c r="AY867" s="218" t="s">
        <v>250</v>
      </c>
    </row>
    <row r="868" spans="2:65" s="11" customFormat="1">
      <c r="B868" s="207"/>
      <c r="C868" s="208"/>
      <c r="D868" s="209" t="s">
        <v>260</v>
      </c>
      <c r="E868" s="210" t="s">
        <v>21</v>
      </c>
      <c r="F868" s="211" t="s">
        <v>3114</v>
      </c>
      <c r="G868" s="208"/>
      <c r="H868" s="212">
        <v>7.2</v>
      </c>
      <c r="I868" s="213"/>
      <c r="J868" s="208"/>
      <c r="K868" s="208"/>
      <c r="L868" s="214"/>
      <c r="M868" s="215"/>
      <c r="N868" s="216"/>
      <c r="O868" s="216"/>
      <c r="P868" s="216"/>
      <c r="Q868" s="216"/>
      <c r="R868" s="216"/>
      <c r="S868" s="216"/>
      <c r="T868" s="217"/>
      <c r="AT868" s="218" t="s">
        <v>260</v>
      </c>
      <c r="AU868" s="218" t="s">
        <v>94</v>
      </c>
      <c r="AV868" s="11" t="s">
        <v>94</v>
      </c>
      <c r="AW868" s="11" t="s">
        <v>35</v>
      </c>
      <c r="AX868" s="11" t="s">
        <v>71</v>
      </c>
      <c r="AY868" s="218" t="s">
        <v>250</v>
      </c>
    </row>
    <row r="869" spans="2:65" s="11" customFormat="1">
      <c r="B869" s="207"/>
      <c r="C869" s="208"/>
      <c r="D869" s="209" t="s">
        <v>260</v>
      </c>
      <c r="E869" s="210" t="s">
        <v>21</v>
      </c>
      <c r="F869" s="211" t="s">
        <v>3115</v>
      </c>
      <c r="G869" s="208"/>
      <c r="H869" s="212">
        <v>0.70699999999999996</v>
      </c>
      <c r="I869" s="213"/>
      <c r="J869" s="208"/>
      <c r="K869" s="208"/>
      <c r="L869" s="214"/>
      <c r="M869" s="215"/>
      <c r="N869" s="216"/>
      <c r="O869" s="216"/>
      <c r="P869" s="216"/>
      <c r="Q869" s="216"/>
      <c r="R869" s="216"/>
      <c r="S869" s="216"/>
      <c r="T869" s="217"/>
      <c r="AT869" s="218" t="s">
        <v>260</v>
      </c>
      <c r="AU869" s="218" t="s">
        <v>94</v>
      </c>
      <c r="AV869" s="11" t="s">
        <v>94</v>
      </c>
      <c r="AW869" s="11" t="s">
        <v>35</v>
      </c>
      <c r="AX869" s="11" t="s">
        <v>71</v>
      </c>
      <c r="AY869" s="218" t="s">
        <v>250</v>
      </c>
    </row>
    <row r="870" spans="2:65" s="12" customFormat="1">
      <c r="B870" s="219"/>
      <c r="C870" s="220"/>
      <c r="D870" s="221" t="s">
        <v>260</v>
      </c>
      <c r="E870" s="222" t="s">
        <v>183</v>
      </c>
      <c r="F870" s="223" t="s">
        <v>263</v>
      </c>
      <c r="G870" s="220"/>
      <c r="H870" s="224">
        <v>46.307000000000002</v>
      </c>
      <c r="I870" s="225"/>
      <c r="J870" s="220"/>
      <c r="K870" s="220"/>
      <c r="L870" s="226"/>
      <c r="M870" s="227"/>
      <c r="N870" s="228"/>
      <c r="O870" s="228"/>
      <c r="P870" s="228"/>
      <c r="Q870" s="228"/>
      <c r="R870" s="228"/>
      <c r="S870" s="228"/>
      <c r="T870" s="229"/>
      <c r="AT870" s="230" t="s">
        <v>260</v>
      </c>
      <c r="AU870" s="230" t="s">
        <v>94</v>
      </c>
      <c r="AV870" s="12" t="s">
        <v>251</v>
      </c>
      <c r="AW870" s="12" t="s">
        <v>35</v>
      </c>
      <c r="AX870" s="12" t="s">
        <v>79</v>
      </c>
      <c r="AY870" s="230" t="s">
        <v>250</v>
      </c>
    </row>
    <row r="871" spans="2:65" s="1" customFormat="1" ht="22.5" customHeight="1">
      <c r="B871" s="41"/>
      <c r="C871" s="234" t="s">
        <v>2004</v>
      </c>
      <c r="D871" s="234" t="s">
        <v>304</v>
      </c>
      <c r="E871" s="235" t="s">
        <v>1933</v>
      </c>
      <c r="F871" s="236" t="s">
        <v>1934</v>
      </c>
      <c r="G871" s="237" t="s">
        <v>356</v>
      </c>
      <c r="H871" s="238">
        <v>46.307000000000002</v>
      </c>
      <c r="I871" s="239"/>
      <c r="J871" s="240">
        <f>ROUND(I871*H871,2)</f>
        <v>0</v>
      </c>
      <c r="K871" s="236" t="s">
        <v>21</v>
      </c>
      <c r="L871" s="241"/>
      <c r="M871" s="242" t="s">
        <v>21</v>
      </c>
      <c r="N871" s="243" t="s">
        <v>43</v>
      </c>
      <c r="O871" s="42"/>
      <c r="P871" s="204">
        <f>O871*H871</f>
        <v>0</v>
      </c>
      <c r="Q871" s="204">
        <v>1.5E-3</v>
      </c>
      <c r="R871" s="204">
        <f>Q871*H871</f>
        <v>6.9460500000000008E-2</v>
      </c>
      <c r="S871" s="204">
        <v>0</v>
      </c>
      <c r="T871" s="205">
        <f>S871*H871</f>
        <v>0</v>
      </c>
      <c r="AR871" s="24" t="s">
        <v>408</v>
      </c>
      <c r="AT871" s="24" t="s">
        <v>304</v>
      </c>
      <c r="AU871" s="24" t="s">
        <v>94</v>
      </c>
      <c r="AY871" s="24" t="s">
        <v>250</v>
      </c>
      <c r="BE871" s="206">
        <f>IF(N871="základní",J871,0)</f>
        <v>0</v>
      </c>
      <c r="BF871" s="206">
        <f>IF(N871="snížená",J871,0)</f>
        <v>0</v>
      </c>
      <c r="BG871" s="206">
        <f>IF(N871="zákl. přenesená",J871,0)</f>
        <v>0</v>
      </c>
      <c r="BH871" s="206">
        <f>IF(N871="sníž. přenesená",J871,0)</f>
        <v>0</v>
      </c>
      <c r="BI871" s="206">
        <f>IF(N871="nulová",J871,0)</f>
        <v>0</v>
      </c>
      <c r="BJ871" s="24" t="s">
        <v>94</v>
      </c>
      <c r="BK871" s="206">
        <f>ROUND(I871*H871,2)</f>
        <v>0</v>
      </c>
      <c r="BL871" s="24" t="s">
        <v>330</v>
      </c>
      <c r="BM871" s="24" t="s">
        <v>3116</v>
      </c>
    </row>
    <row r="872" spans="2:65" s="11" customFormat="1">
      <c r="B872" s="207"/>
      <c r="C872" s="208"/>
      <c r="D872" s="221" t="s">
        <v>260</v>
      </c>
      <c r="E872" s="231" t="s">
        <v>21</v>
      </c>
      <c r="F872" s="232" t="s">
        <v>183</v>
      </c>
      <c r="G872" s="208"/>
      <c r="H872" s="233">
        <v>46.307000000000002</v>
      </c>
      <c r="I872" s="213"/>
      <c r="J872" s="208"/>
      <c r="K872" s="208"/>
      <c r="L872" s="214"/>
      <c r="M872" s="215"/>
      <c r="N872" s="216"/>
      <c r="O872" s="216"/>
      <c r="P872" s="216"/>
      <c r="Q872" s="216"/>
      <c r="R872" s="216"/>
      <c r="S872" s="216"/>
      <c r="T872" s="217"/>
      <c r="AT872" s="218" t="s">
        <v>260</v>
      </c>
      <c r="AU872" s="218" t="s">
        <v>94</v>
      </c>
      <c r="AV872" s="11" t="s">
        <v>94</v>
      </c>
      <c r="AW872" s="11" t="s">
        <v>35</v>
      </c>
      <c r="AX872" s="11" t="s">
        <v>79</v>
      </c>
      <c r="AY872" s="218" t="s">
        <v>250</v>
      </c>
    </row>
    <row r="873" spans="2:65" s="1" customFormat="1" ht="31.5" customHeight="1">
      <c r="B873" s="41"/>
      <c r="C873" s="195" t="s">
        <v>2008</v>
      </c>
      <c r="D873" s="195" t="s">
        <v>253</v>
      </c>
      <c r="E873" s="196" t="s">
        <v>1937</v>
      </c>
      <c r="F873" s="197" t="s">
        <v>1938</v>
      </c>
      <c r="G873" s="198" t="s">
        <v>271</v>
      </c>
      <c r="H873" s="199">
        <v>108.252</v>
      </c>
      <c r="I873" s="200"/>
      <c r="J873" s="201">
        <f>ROUND(I873*H873,2)</f>
        <v>0</v>
      </c>
      <c r="K873" s="197" t="s">
        <v>257</v>
      </c>
      <c r="L873" s="61"/>
      <c r="M873" s="202" t="s">
        <v>21</v>
      </c>
      <c r="N873" s="203" t="s">
        <v>43</v>
      </c>
      <c r="O873" s="42"/>
      <c r="P873" s="204">
        <f>O873*H873</f>
        <v>0</v>
      </c>
      <c r="Q873" s="204">
        <v>4.0000000000000003E-5</v>
      </c>
      <c r="R873" s="204">
        <f>Q873*H873</f>
        <v>4.33008E-3</v>
      </c>
      <c r="S873" s="204">
        <v>0</v>
      </c>
      <c r="T873" s="205">
        <f>S873*H873</f>
        <v>0</v>
      </c>
      <c r="AR873" s="24" t="s">
        <v>330</v>
      </c>
      <c r="AT873" s="24" t="s">
        <v>253</v>
      </c>
      <c r="AU873" s="24" t="s">
        <v>94</v>
      </c>
      <c r="AY873" s="24" t="s">
        <v>250</v>
      </c>
      <c r="BE873" s="206">
        <f>IF(N873="základní",J873,0)</f>
        <v>0</v>
      </c>
      <c r="BF873" s="206">
        <f>IF(N873="snížená",J873,0)</f>
        <v>0</v>
      </c>
      <c r="BG873" s="206">
        <f>IF(N873="zákl. přenesená",J873,0)</f>
        <v>0</v>
      </c>
      <c r="BH873" s="206">
        <f>IF(N873="sníž. přenesená",J873,0)</f>
        <v>0</v>
      </c>
      <c r="BI873" s="206">
        <f>IF(N873="nulová",J873,0)</f>
        <v>0</v>
      </c>
      <c r="BJ873" s="24" t="s">
        <v>94</v>
      </c>
      <c r="BK873" s="206">
        <f>ROUND(I873*H873,2)</f>
        <v>0</v>
      </c>
      <c r="BL873" s="24" t="s">
        <v>330</v>
      </c>
      <c r="BM873" s="24" t="s">
        <v>3117</v>
      </c>
    </row>
    <row r="874" spans="2:65" s="11" customFormat="1">
      <c r="B874" s="207"/>
      <c r="C874" s="208"/>
      <c r="D874" s="221" t="s">
        <v>260</v>
      </c>
      <c r="E874" s="231" t="s">
        <v>21</v>
      </c>
      <c r="F874" s="232" t="s">
        <v>118</v>
      </c>
      <c r="G874" s="208"/>
      <c r="H874" s="233">
        <v>108.252</v>
      </c>
      <c r="I874" s="213"/>
      <c r="J874" s="208"/>
      <c r="K874" s="208"/>
      <c r="L874" s="214"/>
      <c r="M874" s="215"/>
      <c r="N874" s="216"/>
      <c r="O874" s="216"/>
      <c r="P874" s="216"/>
      <c r="Q874" s="216"/>
      <c r="R874" s="216"/>
      <c r="S874" s="216"/>
      <c r="T874" s="217"/>
      <c r="AT874" s="218" t="s">
        <v>260</v>
      </c>
      <c r="AU874" s="218" t="s">
        <v>94</v>
      </c>
      <c r="AV874" s="11" t="s">
        <v>94</v>
      </c>
      <c r="AW874" s="11" t="s">
        <v>35</v>
      </c>
      <c r="AX874" s="11" t="s">
        <v>79</v>
      </c>
      <c r="AY874" s="218" t="s">
        <v>250</v>
      </c>
    </row>
    <row r="875" spans="2:65" s="1" customFormat="1" ht="22.5" customHeight="1">
      <c r="B875" s="41"/>
      <c r="C875" s="195" t="s">
        <v>2012</v>
      </c>
      <c r="D875" s="195" t="s">
        <v>253</v>
      </c>
      <c r="E875" s="196" t="s">
        <v>1941</v>
      </c>
      <c r="F875" s="197" t="s">
        <v>1942</v>
      </c>
      <c r="G875" s="198" t="s">
        <v>271</v>
      </c>
      <c r="H875" s="199">
        <v>127.98</v>
      </c>
      <c r="I875" s="200"/>
      <c r="J875" s="201">
        <f>ROUND(I875*H875,2)</f>
        <v>0</v>
      </c>
      <c r="K875" s="197" t="s">
        <v>257</v>
      </c>
      <c r="L875" s="61"/>
      <c r="M875" s="202" t="s">
        <v>21</v>
      </c>
      <c r="N875" s="203" t="s">
        <v>43</v>
      </c>
      <c r="O875" s="42"/>
      <c r="P875" s="204">
        <f>O875*H875</f>
        <v>0</v>
      </c>
      <c r="Q875" s="204">
        <v>0</v>
      </c>
      <c r="R875" s="204">
        <f>Q875*H875</f>
        <v>0</v>
      </c>
      <c r="S875" s="204">
        <v>6.6400000000000001E-2</v>
      </c>
      <c r="T875" s="205">
        <f>S875*H875</f>
        <v>8.497872000000001</v>
      </c>
      <c r="AR875" s="24" t="s">
        <v>330</v>
      </c>
      <c r="AT875" s="24" t="s">
        <v>253</v>
      </c>
      <c r="AU875" s="24" t="s">
        <v>94</v>
      </c>
      <c r="AY875" s="24" t="s">
        <v>250</v>
      </c>
      <c r="BE875" s="206">
        <f>IF(N875="základní",J875,0)</f>
        <v>0</v>
      </c>
      <c r="BF875" s="206">
        <f>IF(N875="snížená",J875,0)</f>
        <v>0</v>
      </c>
      <c r="BG875" s="206">
        <f>IF(N875="zákl. přenesená",J875,0)</f>
        <v>0</v>
      </c>
      <c r="BH875" s="206">
        <f>IF(N875="sníž. přenesená",J875,0)</f>
        <v>0</v>
      </c>
      <c r="BI875" s="206">
        <f>IF(N875="nulová",J875,0)</f>
        <v>0</v>
      </c>
      <c r="BJ875" s="24" t="s">
        <v>94</v>
      </c>
      <c r="BK875" s="206">
        <f>ROUND(I875*H875,2)</f>
        <v>0</v>
      </c>
      <c r="BL875" s="24" t="s">
        <v>330</v>
      </c>
      <c r="BM875" s="24" t="s">
        <v>3118</v>
      </c>
    </row>
    <row r="876" spans="2:65" s="11" customFormat="1">
      <c r="B876" s="207"/>
      <c r="C876" s="208"/>
      <c r="D876" s="209" t="s">
        <v>260</v>
      </c>
      <c r="E876" s="210" t="s">
        <v>21</v>
      </c>
      <c r="F876" s="211" t="s">
        <v>1907</v>
      </c>
      <c r="G876" s="208"/>
      <c r="H876" s="212">
        <v>97.012</v>
      </c>
      <c r="I876" s="213"/>
      <c r="J876" s="208"/>
      <c r="K876" s="208"/>
      <c r="L876" s="214"/>
      <c r="M876" s="215"/>
      <c r="N876" s="216"/>
      <c r="O876" s="216"/>
      <c r="P876" s="216"/>
      <c r="Q876" s="216"/>
      <c r="R876" s="216"/>
      <c r="S876" s="216"/>
      <c r="T876" s="217"/>
      <c r="AT876" s="218" t="s">
        <v>260</v>
      </c>
      <c r="AU876" s="218" t="s">
        <v>94</v>
      </c>
      <c r="AV876" s="11" t="s">
        <v>94</v>
      </c>
      <c r="AW876" s="11" t="s">
        <v>35</v>
      </c>
      <c r="AX876" s="11" t="s">
        <v>71</v>
      </c>
      <c r="AY876" s="218" t="s">
        <v>250</v>
      </c>
    </row>
    <row r="877" spans="2:65" s="11" customFormat="1">
      <c r="B877" s="207"/>
      <c r="C877" s="208"/>
      <c r="D877" s="209" t="s">
        <v>260</v>
      </c>
      <c r="E877" s="210" t="s">
        <v>21</v>
      </c>
      <c r="F877" s="211" t="s">
        <v>2932</v>
      </c>
      <c r="G877" s="208"/>
      <c r="H877" s="212">
        <v>8.7680000000000007</v>
      </c>
      <c r="I877" s="213"/>
      <c r="J877" s="208"/>
      <c r="K877" s="208"/>
      <c r="L877" s="214"/>
      <c r="M877" s="215"/>
      <c r="N877" s="216"/>
      <c r="O877" s="216"/>
      <c r="P877" s="216"/>
      <c r="Q877" s="216"/>
      <c r="R877" s="216"/>
      <c r="S877" s="216"/>
      <c r="T877" s="217"/>
      <c r="AT877" s="218" t="s">
        <v>260</v>
      </c>
      <c r="AU877" s="218" t="s">
        <v>94</v>
      </c>
      <c r="AV877" s="11" t="s">
        <v>94</v>
      </c>
      <c r="AW877" s="11" t="s">
        <v>35</v>
      </c>
      <c r="AX877" s="11" t="s">
        <v>71</v>
      </c>
      <c r="AY877" s="218" t="s">
        <v>250</v>
      </c>
    </row>
    <row r="878" spans="2:65" s="11" customFormat="1">
      <c r="B878" s="207"/>
      <c r="C878" s="208"/>
      <c r="D878" s="209" t="s">
        <v>260</v>
      </c>
      <c r="E878" s="210" t="s">
        <v>21</v>
      </c>
      <c r="F878" s="211" t="s">
        <v>3119</v>
      </c>
      <c r="G878" s="208"/>
      <c r="H878" s="212">
        <v>22.2</v>
      </c>
      <c r="I878" s="213"/>
      <c r="J878" s="208"/>
      <c r="K878" s="208"/>
      <c r="L878" s="214"/>
      <c r="M878" s="215"/>
      <c r="N878" s="216"/>
      <c r="O878" s="216"/>
      <c r="P878" s="216"/>
      <c r="Q878" s="216"/>
      <c r="R878" s="216"/>
      <c r="S878" s="216"/>
      <c r="T878" s="217"/>
      <c r="AT878" s="218" t="s">
        <v>260</v>
      </c>
      <c r="AU878" s="218" t="s">
        <v>94</v>
      </c>
      <c r="AV878" s="11" t="s">
        <v>94</v>
      </c>
      <c r="AW878" s="11" t="s">
        <v>35</v>
      </c>
      <c r="AX878" s="11" t="s">
        <v>71</v>
      </c>
      <c r="AY878" s="218" t="s">
        <v>250</v>
      </c>
    </row>
    <row r="879" spans="2:65" s="12" customFormat="1">
      <c r="B879" s="219"/>
      <c r="C879" s="220"/>
      <c r="D879" s="221" t="s">
        <v>260</v>
      </c>
      <c r="E879" s="222" t="s">
        <v>100</v>
      </c>
      <c r="F879" s="223" t="s">
        <v>263</v>
      </c>
      <c r="G879" s="220"/>
      <c r="H879" s="224">
        <v>127.98</v>
      </c>
      <c r="I879" s="225"/>
      <c r="J879" s="220"/>
      <c r="K879" s="220"/>
      <c r="L879" s="226"/>
      <c r="M879" s="227"/>
      <c r="N879" s="228"/>
      <c r="O879" s="228"/>
      <c r="P879" s="228"/>
      <c r="Q879" s="228"/>
      <c r="R879" s="228"/>
      <c r="S879" s="228"/>
      <c r="T879" s="229"/>
      <c r="AT879" s="230" t="s">
        <v>260</v>
      </c>
      <c r="AU879" s="230" t="s">
        <v>94</v>
      </c>
      <c r="AV879" s="12" t="s">
        <v>251</v>
      </c>
      <c r="AW879" s="12" t="s">
        <v>35</v>
      </c>
      <c r="AX879" s="12" t="s">
        <v>79</v>
      </c>
      <c r="AY879" s="230" t="s">
        <v>250</v>
      </c>
    </row>
    <row r="880" spans="2:65" s="1" customFormat="1" ht="22.5" customHeight="1">
      <c r="B880" s="41"/>
      <c r="C880" s="195" t="s">
        <v>2016</v>
      </c>
      <c r="D880" s="195" t="s">
        <v>253</v>
      </c>
      <c r="E880" s="196" t="s">
        <v>1946</v>
      </c>
      <c r="F880" s="197" t="s">
        <v>1947</v>
      </c>
      <c r="G880" s="198" t="s">
        <v>271</v>
      </c>
      <c r="H880" s="199">
        <v>127.98</v>
      </c>
      <c r="I880" s="200"/>
      <c r="J880" s="201">
        <f>ROUND(I880*H880,2)</f>
        <v>0</v>
      </c>
      <c r="K880" s="197" t="s">
        <v>257</v>
      </c>
      <c r="L880" s="61"/>
      <c r="M880" s="202" t="s">
        <v>21</v>
      </c>
      <c r="N880" s="203" t="s">
        <v>43</v>
      </c>
      <c r="O880" s="42"/>
      <c r="P880" s="204">
        <f>O880*H880</f>
        <v>0</v>
      </c>
      <c r="Q880" s="204">
        <v>0</v>
      </c>
      <c r="R880" s="204">
        <f>Q880*H880</f>
        <v>0</v>
      </c>
      <c r="S880" s="204">
        <v>0</v>
      </c>
      <c r="T880" s="205">
        <f>S880*H880</f>
        <v>0</v>
      </c>
      <c r="AR880" s="24" t="s">
        <v>330</v>
      </c>
      <c r="AT880" s="24" t="s">
        <v>253</v>
      </c>
      <c r="AU880" s="24" t="s">
        <v>94</v>
      </c>
      <c r="AY880" s="24" t="s">
        <v>250</v>
      </c>
      <c r="BE880" s="206">
        <f>IF(N880="základní",J880,0)</f>
        <v>0</v>
      </c>
      <c r="BF880" s="206">
        <f>IF(N880="snížená",J880,0)</f>
        <v>0</v>
      </c>
      <c r="BG880" s="206">
        <f>IF(N880="zákl. přenesená",J880,0)</f>
        <v>0</v>
      </c>
      <c r="BH880" s="206">
        <f>IF(N880="sníž. přenesená",J880,0)</f>
        <v>0</v>
      </c>
      <c r="BI880" s="206">
        <f>IF(N880="nulová",J880,0)</f>
        <v>0</v>
      </c>
      <c r="BJ880" s="24" t="s">
        <v>94</v>
      </c>
      <c r="BK880" s="206">
        <f>ROUND(I880*H880,2)</f>
        <v>0</v>
      </c>
      <c r="BL880" s="24" t="s">
        <v>330</v>
      </c>
      <c r="BM880" s="24" t="s">
        <v>3120</v>
      </c>
    </row>
    <row r="881" spans="2:65" s="11" customFormat="1">
      <c r="B881" s="207"/>
      <c r="C881" s="208"/>
      <c r="D881" s="221" t="s">
        <v>260</v>
      </c>
      <c r="E881" s="231" t="s">
        <v>21</v>
      </c>
      <c r="F881" s="232" t="s">
        <v>100</v>
      </c>
      <c r="G881" s="208"/>
      <c r="H881" s="233">
        <v>127.98</v>
      </c>
      <c r="I881" s="213"/>
      <c r="J881" s="208"/>
      <c r="K881" s="208"/>
      <c r="L881" s="214"/>
      <c r="M881" s="215"/>
      <c r="N881" s="216"/>
      <c r="O881" s="216"/>
      <c r="P881" s="216"/>
      <c r="Q881" s="216"/>
      <c r="R881" s="216"/>
      <c r="S881" s="216"/>
      <c r="T881" s="217"/>
      <c r="AT881" s="218" t="s">
        <v>260</v>
      </c>
      <c r="AU881" s="218" t="s">
        <v>94</v>
      </c>
      <c r="AV881" s="11" t="s">
        <v>94</v>
      </c>
      <c r="AW881" s="11" t="s">
        <v>35</v>
      </c>
      <c r="AX881" s="11" t="s">
        <v>79</v>
      </c>
      <c r="AY881" s="218" t="s">
        <v>250</v>
      </c>
    </row>
    <row r="882" spans="2:65" s="1" customFormat="1" ht="31.5" customHeight="1">
      <c r="B882" s="41"/>
      <c r="C882" s="195" t="s">
        <v>2020</v>
      </c>
      <c r="D882" s="195" t="s">
        <v>253</v>
      </c>
      <c r="E882" s="196" t="s">
        <v>1950</v>
      </c>
      <c r="F882" s="197" t="s">
        <v>1951</v>
      </c>
      <c r="G882" s="198" t="s">
        <v>301</v>
      </c>
      <c r="H882" s="199">
        <v>2</v>
      </c>
      <c r="I882" s="200"/>
      <c r="J882" s="201">
        <f>ROUND(I882*H882,2)</f>
        <v>0</v>
      </c>
      <c r="K882" s="197" t="s">
        <v>257</v>
      </c>
      <c r="L882" s="61"/>
      <c r="M882" s="202" t="s">
        <v>21</v>
      </c>
      <c r="N882" s="203" t="s">
        <v>43</v>
      </c>
      <c r="O882" s="42"/>
      <c r="P882" s="204">
        <f>O882*H882</f>
        <v>0</v>
      </c>
      <c r="Q882" s="204">
        <v>0</v>
      </c>
      <c r="R882" s="204">
        <f>Q882*H882</f>
        <v>0</v>
      </c>
      <c r="S882" s="204">
        <v>0</v>
      </c>
      <c r="T882" s="205">
        <f>S882*H882</f>
        <v>0</v>
      </c>
      <c r="AR882" s="24" t="s">
        <v>330</v>
      </c>
      <c r="AT882" s="24" t="s">
        <v>253</v>
      </c>
      <c r="AU882" s="24" t="s">
        <v>94</v>
      </c>
      <c r="AY882" s="24" t="s">
        <v>250</v>
      </c>
      <c r="BE882" s="206">
        <f>IF(N882="základní",J882,0)</f>
        <v>0</v>
      </c>
      <c r="BF882" s="206">
        <f>IF(N882="snížená",J882,0)</f>
        <v>0</v>
      </c>
      <c r="BG882" s="206">
        <f>IF(N882="zákl. přenesená",J882,0)</f>
        <v>0</v>
      </c>
      <c r="BH882" s="206">
        <f>IF(N882="sníž. přenesená",J882,0)</f>
        <v>0</v>
      </c>
      <c r="BI882" s="206">
        <f>IF(N882="nulová",J882,0)</f>
        <v>0</v>
      </c>
      <c r="BJ882" s="24" t="s">
        <v>94</v>
      </c>
      <c r="BK882" s="206">
        <f>ROUND(I882*H882,2)</f>
        <v>0</v>
      </c>
      <c r="BL882" s="24" t="s">
        <v>330</v>
      </c>
      <c r="BM882" s="24" t="s">
        <v>3121</v>
      </c>
    </row>
    <row r="883" spans="2:65" s="1" customFormat="1" ht="22.5" customHeight="1">
      <c r="B883" s="41"/>
      <c r="C883" s="234" t="s">
        <v>2024</v>
      </c>
      <c r="D883" s="234" t="s">
        <v>304</v>
      </c>
      <c r="E883" s="235" t="s">
        <v>1954</v>
      </c>
      <c r="F883" s="236" t="s">
        <v>1955</v>
      </c>
      <c r="G883" s="237" t="s">
        <v>301</v>
      </c>
      <c r="H883" s="238">
        <v>2</v>
      </c>
      <c r="I883" s="239"/>
      <c r="J883" s="240">
        <f>ROUND(I883*H883,2)</f>
        <v>0</v>
      </c>
      <c r="K883" s="236" t="s">
        <v>257</v>
      </c>
      <c r="L883" s="241"/>
      <c r="M883" s="242" t="s">
        <v>21</v>
      </c>
      <c r="N883" s="243" t="s">
        <v>43</v>
      </c>
      <c r="O883" s="42"/>
      <c r="P883" s="204">
        <f>O883*H883</f>
        <v>0</v>
      </c>
      <c r="Q883" s="204">
        <v>5.7999999999999996E-3</v>
      </c>
      <c r="R883" s="204">
        <f>Q883*H883</f>
        <v>1.1599999999999999E-2</v>
      </c>
      <c r="S883" s="204">
        <v>0</v>
      </c>
      <c r="T883" s="205">
        <f>S883*H883</f>
        <v>0</v>
      </c>
      <c r="AR883" s="24" t="s">
        <v>408</v>
      </c>
      <c r="AT883" s="24" t="s">
        <v>304</v>
      </c>
      <c r="AU883" s="24" t="s">
        <v>94</v>
      </c>
      <c r="AY883" s="24" t="s">
        <v>250</v>
      </c>
      <c r="BE883" s="206">
        <f>IF(N883="základní",J883,0)</f>
        <v>0</v>
      </c>
      <c r="BF883" s="206">
        <f>IF(N883="snížená",J883,0)</f>
        <v>0</v>
      </c>
      <c r="BG883" s="206">
        <f>IF(N883="zákl. přenesená",J883,0)</f>
        <v>0</v>
      </c>
      <c r="BH883" s="206">
        <f>IF(N883="sníž. přenesená",J883,0)</f>
        <v>0</v>
      </c>
      <c r="BI883" s="206">
        <f>IF(N883="nulová",J883,0)</f>
        <v>0</v>
      </c>
      <c r="BJ883" s="24" t="s">
        <v>94</v>
      </c>
      <c r="BK883" s="206">
        <f>ROUND(I883*H883,2)</f>
        <v>0</v>
      </c>
      <c r="BL883" s="24" t="s">
        <v>330</v>
      </c>
      <c r="BM883" s="24" t="s">
        <v>3122</v>
      </c>
    </row>
    <row r="884" spans="2:65" s="1" customFormat="1" ht="31.5" customHeight="1">
      <c r="B884" s="41"/>
      <c r="C884" s="195" t="s">
        <v>2028</v>
      </c>
      <c r="D884" s="195" t="s">
        <v>253</v>
      </c>
      <c r="E884" s="196" t="s">
        <v>3123</v>
      </c>
      <c r="F884" s="197" t="s">
        <v>3124</v>
      </c>
      <c r="G884" s="198" t="s">
        <v>271</v>
      </c>
      <c r="H884" s="199">
        <v>7.39</v>
      </c>
      <c r="I884" s="200"/>
      <c r="J884" s="201">
        <f>ROUND(I884*H884,2)</f>
        <v>0</v>
      </c>
      <c r="K884" s="197" t="s">
        <v>257</v>
      </c>
      <c r="L884" s="61"/>
      <c r="M884" s="202" t="s">
        <v>21</v>
      </c>
      <c r="N884" s="203" t="s">
        <v>43</v>
      </c>
      <c r="O884" s="42"/>
      <c r="P884" s="204">
        <f>O884*H884</f>
        <v>0</v>
      </c>
      <c r="Q884" s="204">
        <v>1.0000000000000001E-5</v>
      </c>
      <c r="R884" s="204">
        <f>Q884*H884</f>
        <v>7.3900000000000007E-5</v>
      </c>
      <c r="S884" s="204">
        <v>0</v>
      </c>
      <c r="T884" s="205">
        <f>S884*H884</f>
        <v>0</v>
      </c>
      <c r="AR884" s="24" t="s">
        <v>330</v>
      </c>
      <c r="AT884" s="24" t="s">
        <v>253</v>
      </c>
      <c r="AU884" s="24" t="s">
        <v>94</v>
      </c>
      <c r="AY884" s="24" t="s">
        <v>250</v>
      </c>
      <c r="BE884" s="206">
        <f>IF(N884="základní",J884,0)</f>
        <v>0</v>
      </c>
      <c r="BF884" s="206">
        <f>IF(N884="snížená",J884,0)</f>
        <v>0</v>
      </c>
      <c r="BG884" s="206">
        <f>IF(N884="zákl. přenesená",J884,0)</f>
        <v>0</v>
      </c>
      <c r="BH884" s="206">
        <f>IF(N884="sníž. přenesená",J884,0)</f>
        <v>0</v>
      </c>
      <c r="BI884" s="206">
        <f>IF(N884="nulová",J884,0)</f>
        <v>0</v>
      </c>
      <c r="BJ884" s="24" t="s">
        <v>94</v>
      </c>
      <c r="BK884" s="206">
        <f>ROUND(I884*H884,2)</f>
        <v>0</v>
      </c>
      <c r="BL884" s="24" t="s">
        <v>330</v>
      </c>
      <c r="BM884" s="24" t="s">
        <v>3125</v>
      </c>
    </row>
    <row r="885" spans="2:65" s="11" customFormat="1">
      <c r="B885" s="207"/>
      <c r="C885" s="208"/>
      <c r="D885" s="221" t="s">
        <v>260</v>
      </c>
      <c r="E885" s="231" t="s">
        <v>21</v>
      </c>
      <c r="F885" s="232" t="s">
        <v>2416</v>
      </c>
      <c r="G885" s="208"/>
      <c r="H885" s="233">
        <v>7.39</v>
      </c>
      <c r="I885" s="213"/>
      <c r="J885" s="208"/>
      <c r="K885" s="208"/>
      <c r="L885" s="214"/>
      <c r="M885" s="215"/>
      <c r="N885" s="216"/>
      <c r="O885" s="216"/>
      <c r="P885" s="216"/>
      <c r="Q885" s="216"/>
      <c r="R885" s="216"/>
      <c r="S885" s="216"/>
      <c r="T885" s="217"/>
      <c r="AT885" s="218" t="s">
        <v>260</v>
      </c>
      <c r="AU885" s="218" t="s">
        <v>94</v>
      </c>
      <c r="AV885" s="11" t="s">
        <v>94</v>
      </c>
      <c r="AW885" s="11" t="s">
        <v>35</v>
      </c>
      <c r="AX885" s="11" t="s">
        <v>79</v>
      </c>
      <c r="AY885" s="218" t="s">
        <v>250</v>
      </c>
    </row>
    <row r="886" spans="2:65" s="1" customFormat="1" ht="22.5" customHeight="1">
      <c r="B886" s="41"/>
      <c r="C886" s="234" t="s">
        <v>2032</v>
      </c>
      <c r="D886" s="234" t="s">
        <v>304</v>
      </c>
      <c r="E886" s="235" t="s">
        <v>1962</v>
      </c>
      <c r="F886" s="236" t="s">
        <v>1963</v>
      </c>
      <c r="G886" s="237" t="s">
        <v>271</v>
      </c>
      <c r="H886" s="238">
        <v>8.1289999999999996</v>
      </c>
      <c r="I886" s="239"/>
      <c r="J886" s="240">
        <f>ROUND(I886*H886,2)</f>
        <v>0</v>
      </c>
      <c r="K886" s="236" t="s">
        <v>257</v>
      </c>
      <c r="L886" s="241"/>
      <c r="M886" s="242" t="s">
        <v>21</v>
      </c>
      <c r="N886" s="243" t="s">
        <v>43</v>
      </c>
      <c r="O886" s="42"/>
      <c r="P886" s="204">
        <f>O886*H886</f>
        <v>0</v>
      </c>
      <c r="Q886" s="204">
        <v>1.2E-4</v>
      </c>
      <c r="R886" s="204">
        <f>Q886*H886</f>
        <v>9.7547999999999992E-4</v>
      </c>
      <c r="S886" s="204">
        <v>0</v>
      </c>
      <c r="T886" s="205">
        <f>S886*H886</f>
        <v>0</v>
      </c>
      <c r="AR886" s="24" t="s">
        <v>408</v>
      </c>
      <c r="AT886" s="24" t="s">
        <v>304</v>
      </c>
      <c r="AU886" s="24" t="s">
        <v>94</v>
      </c>
      <c r="AY886" s="24" t="s">
        <v>250</v>
      </c>
      <c r="BE886" s="206">
        <f>IF(N886="základní",J886,0)</f>
        <v>0</v>
      </c>
      <c r="BF886" s="206">
        <f>IF(N886="snížená",J886,0)</f>
        <v>0</v>
      </c>
      <c r="BG886" s="206">
        <f>IF(N886="zákl. přenesená",J886,0)</f>
        <v>0</v>
      </c>
      <c r="BH886" s="206">
        <f>IF(N886="sníž. přenesená",J886,0)</f>
        <v>0</v>
      </c>
      <c r="BI886" s="206">
        <f>IF(N886="nulová",J886,0)</f>
        <v>0</v>
      </c>
      <c r="BJ886" s="24" t="s">
        <v>94</v>
      </c>
      <c r="BK886" s="206">
        <f>ROUND(I886*H886,2)</f>
        <v>0</v>
      </c>
      <c r="BL886" s="24" t="s">
        <v>330</v>
      </c>
      <c r="BM886" s="24" t="s">
        <v>3126</v>
      </c>
    </row>
    <row r="887" spans="2:65" s="11" customFormat="1">
      <c r="B887" s="207"/>
      <c r="C887" s="208"/>
      <c r="D887" s="221" t="s">
        <v>260</v>
      </c>
      <c r="E887" s="231" t="s">
        <v>21</v>
      </c>
      <c r="F887" s="232" t="s">
        <v>3127</v>
      </c>
      <c r="G887" s="208"/>
      <c r="H887" s="233">
        <v>8.1289999999999996</v>
      </c>
      <c r="I887" s="213"/>
      <c r="J887" s="208"/>
      <c r="K887" s="208"/>
      <c r="L887" s="214"/>
      <c r="M887" s="215"/>
      <c r="N887" s="216"/>
      <c r="O887" s="216"/>
      <c r="P887" s="216"/>
      <c r="Q887" s="216"/>
      <c r="R887" s="216"/>
      <c r="S887" s="216"/>
      <c r="T887" s="217"/>
      <c r="AT887" s="218" t="s">
        <v>260</v>
      </c>
      <c r="AU887" s="218" t="s">
        <v>94</v>
      </c>
      <c r="AV887" s="11" t="s">
        <v>94</v>
      </c>
      <c r="AW887" s="11" t="s">
        <v>35</v>
      </c>
      <c r="AX887" s="11" t="s">
        <v>79</v>
      </c>
      <c r="AY887" s="218" t="s">
        <v>250</v>
      </c>
    </row>
    <row r="888" spans="2:65" s="1" customFormat="1" ht="31.5" customHeight="1">
      <c r="B888" s="41"/>
      <c r="C888" s="195" t="s">
        <v>2036</v>
      </c>
      <c r="D888" s="195" t="s">
        <v>253</v>
      </c>
      <c r="E888" s="196" t="s">
        <v>1958</v>
      </c>
      <c r="F888" s="197" t="s">
        <v>1959</v>
      </c>
      <c r="G888" s="198" t="s">
        <v>271</v>
      </c>
      <c r="H888" s="199">
        <v>97.372</v>
      </c>
      <c r="I888" s="200"/>
      <c r="J888" s="201">
        <f>ROUND(I888*H888,2)</f>
        <v>0</v>
      </c>
      <c r="K888" s="197" t="s">
        <v>257</v>
      </c>
      <c r="L888" s="61"/>
      <c r="M888" s="202" t="s">
        <v>21</v>
      </c>
      <c r="N888" s="203" t="s">
        <v>43</v>
      </c>
      <c r="O888" s="42"/>
      <c r="P888" s="204">
        <f>O888*H888</f>
        <v>0</v>
      </c>
      <c r="Q888" s="204">
        <v>0</v>
      </c>
      <c r="R888" s="204">
        <f>Q888*H888</f>
        <v>0</v>
      </c>
      <c r="S888" s="204">
        <v>0</v>
      </c>
      <c r="T888" s="205">
        <f>S888*H888</f>
        <v>0</v>
      </c>
      <c r="AR888" s="24" t="s">
        <v>330</v>
      </c>
      <c r="AT888" s="24" t="s">
        <v>253</v>
      </c>
      <c r="AU888" s="24" t="s">
        <v>94</v>
      </c>
      <c r="AY888" s="24" t="s">
        <v>250</v>
      </c>
      <c r="BE888" s="206">
        <f>IF(N888="základní",J888,0)</f>
        <v>0</v>
      </c>
      <c r="BF888" s="206">
        <f>IF(N888="snížená",J888,0)</f>
        <v>0</v>
      </c>
      <c r="BG888" s="206">
        <f>IF(N888="zákl. přenesená",J888,0)</f>
        <v>0</v>
      </c>
      <c r="BH888" s="206">
        <f>IF(N888="sníž. přenesená",J888,0)</f>
        <v>0</v>
      </c>
      <c r="BI888" s="206">
        <f>IF(N888="nulová",J888,0)</f>
        <v>0</v>
      </c>
      <c r="BJ888" s="24" t="s">
        <v>94</v>
      </c>
      <c r="BK888" s="206">
        <f>ROUND(I888*H888,2)</f>
        <v>0</v>
      </c>
      <c r="BL888" s="24" t="s">
        <v>330</v>
      </c>
      <c r="BM888" s="24" t="s">
        <v>3128</v>
      </c>
    </row>
    <row r="889" spans="2:65" s="13" customFormat="1">
      <c r="B889" s="244"/>
      <c r="C889" s="245"/>
      <c r="D889" s="209" t="s">
        <v>260</v>
      </c>
      <c r="E889" s="246" t="s">
        <v>21</v>
      </c>
      <c r="F889" s="247" t="s">
        <v>1906</v>
      </c>
      <c r="G889" s="245"/>
      <c r="H889" s="248" t="s">
        <v>21</v>
      </c>
      <c r="I889" s="249"/>
      <c r="J889" s="245"/>
      <c r="K889" s="245"/>
      <c r="L889" s="250"/>
      <c r="M889" s="251"/>
      <c r="N889" s="252"/>
      <c r="O889" s="252"/>
      <c r="P889" s="252"/>
      <c r="Q889" s="252"/>
      <c r="R889" s="252"/>
      <c r="S889" s="252"/>
      <c r="T889" s="253"/>
      <c r="AT889" s="254" t="s">
        <v>260</v>
      </c>
      <c r="AU889" s="254" t="s">
        <v>94</v>
      </c>
      <c r="AV889" s="13" t="s">
        <v>79</v>
      </c>
      <c r="AW889" s="13" t="s">
        <v>35</v>
      </c>
      <c r="AX889" s="13" t="s">
        <v>71</v>
      </c>
      <c r="AY889" s="254" t="s">
        <v>250</v>
      </c>
    </row>
    <row r="890" spans="2:65" s="11" customFormat="1">
      <c r="B890" s="207"/>
      <c r="C890" s="208"/>
      <c r="D890" s="209" t="s">
        <v>260</v>
      </c>
      <c r="E890" s="210" t="s">
        <v>21</v>
      </c>
      <c r="F890" s="211" t="s">
        <v>1907</v>
      </c>
      <c r="G890" s="208"/>
      <c r="H890" s="212">
        <v>97.012</v>
      </c>
      <c r="I890" s="213"/>
      <c r="J890" s="208"/>
      <c r="K890" s="208"/>
      <c r="L890" s="214"/>
      <c r="M890" s="215"/>
      <c r="N890" s="216"/>
      <c r="O890" s="216"/>
      <c r="P890" s="216"/>
      <c r="Q890" s="216"/>
      <c r="R890" s="216"/>
      <c r="S890" s="216"/>
      <c r="T890" s="217"/>
      <c r="AT890" s="218" t="s">
        <v>260</v>
      </c>
      <c r="AU890" s="218" t="s">
        <v>94</v>
      </c>
      <c r="AV890" s="11" t="s">
        <v>94</v>
      </c>
      <c r="AW890" s="11" t="s">
        <v>35</v>
      </c>
      <c r="AX890" s="11" t="s">
        <v>71</v>
      </c>
      <c r="AY890" s="218" t="s">
        <v>250</v>
      </c>
    </row>
    <row r="891" spans="2:65" s="11" customFormat="1">
      <c r="B891" s="207"/>
      <c r="C891" s="208"/>
      <c r="D891" s="209" t="s">
        <v>260</v>
      </c>
      <c r="E891" s="210" t="s">
        <v>21</v>
      </c>
      <c r="F891" s="211" t="s">
        <v>1909</v>
      </c>
      <c r="G891" s="208"/>
      <c r="H891" s="212">
        <v>0.36</v>
      </c>
      <c r="I891" s="213"/>
      <c r="J891" s="208"/>
      <c r="K891" s="208"/>
      <c r="L891" s="214"/>
      <c r="M891" s="215"/>
      <c r="N891" s="216"/>
      <c r="O891" s="216"/>
      <c r="P891" s="216"/>
      <c r="Q891" s="216"/>
      <c r="R891" s="216"/>
      <c r="S891" s="216"/>
      <c r="T891" s="217"/>
      <c r="AT891" s="218" t="s">
        <v>260</v>
      </c>
      <c r="AU891" s="218" t="s">
        <v>94</v>
      </c>
      <c r="AV891" s="11" t="s">
        <v>94</v>
      </c>
      <c r="AW891" s="11" t="s">
        <v>35</v>
      </c>
      <c r="AX891" s="11" t="s">
        <v>71</v>
      </c>
      <c r="AY891" s="218" t="s">
        <v>250</v>
      </c>
    </row>
    <row r="892" spans="2:65" s="12" customFormat="1">
      <c r="B892" s="219"/>
      <c r="C892" s="220"/>
      <c r="D892" s="221" t="s">
        <v>260</v>
      </c>
      <c r="E892" s="222" t="s">
        <v>155</v>
      </c>
      <c r="F892" s="223" t="s">
        <v>263</v>
      </c>
      <c r="G892" s="220"/>
      <c r="H892" s="224">
        <v>97.372</v>
      </c>
      <c r="I892" s="225"/>
      <c r="J892" s="220"/>
      <c r="K892" s="220"/>
      <c r="L892" s="226"/>
      <c r="M892" s="227"/>
      <c r="N892" s="228"/>
      <c r="O892" s="228"/>
      <c r="P892" s="228"/>
      <c r="Q892" s="228"/>
      <c r="R892" s="228"/>
      <c r="S892" s="228"/>
      <c r="T892" s="229"/>
      <c r="AT892" s="230" t="s">
        <v>260</v>
      </c>
      <c r="AU892" s="230" t="s">
        <v>94</v>
      </c>
      <c r="AV892" s="12" t="s">
        <v>251</v>
      </c>
      <c r="AW892" s="12" t="s">
        <v>35</v>
      </c>
      <c r="AX892" s="12" t="s">
        <v>79</v>
      </c>
      <c r="AY892" s="230" t="s">
        <v>250</v>
      </c>
    </row>
    <row r="893" spans="2:65" s="1" customFormat="1" ht="22.5" customHeight="1">
      <c r="B893" s="41"/>
      <c r="C893" s="234" t="s">
        <v>2041</v>
      </c>
      <c r="D893" s="234" t="s">
        <v>304</v>
      </c>
      <c r="E893" s="235" t="s">
        <v>1962</v>
      </c>
      <c r="F893" s="236" t="s">
        <v>1963</v>
      </c>
      <c r="G893" s="237" t="s">
        <v>271</v>
      </c>
      <c r="H893" s="238">
        <v>107.10899999999999</v>
      </c>
      <c r="I893" s="239"/>
      <c r="J893" s="240">
        <f>ROUND(I893*H893,2)</f>
        <v>0</v>
      </c>
      <c r="K893" s="236" t="s">
        <v>257</v>
      </c>
      <c r="L893" s="241"/>
      <c r="M893" s="242" t="s">
        <v>21</v>
      </c>
      <c r="N893" s="243" t="s">
        <v>43</v>
      </c>
      <c r="O893" s="42"/>
      <c r="P893" s="204">
        <f>O893*H893</f>
        <v>0</v>
      </c>
      <c r="Q893" s="204">
        <v>1.2E-4</v>
      </c>
      <c r="R893" s="204">
        <f>Q893*H893</f>
        <v>1.2853079999999999E-2</v>
      </c>
      <c r="S893" s="204">
        <v>0</v>
      </c>
      <c r="T893" s="205">
        <f>S893*H893</f>
        <v>0</v>
      </c>
      <c r="AR893" s="24" t="s">
        <v>408</v>
      </c>
      <c r="AT893" s="24" t="s">
        <v>304</v>
      </c>
      <c r="AU893" s="24" t="s">
        <v>94</v>
      </c>
      <c r="AY893" s="24" t="s">
        <v>250</v>
      </c>
      <c r="BE893" s="206">
        <f>IF(N893="základní",J893,0)</f>
        <v>0</v>
      </c>
      <c r="BF893" s="206">
        <f>IF(N893="snížená",J893,0)</f>
        <v>0</v>
      </c>
      <c r="BG893" s="206">
        <f>IF(N893="zákl. přenesená",J893,0)</f>
        <v>0</v>
      </c>
      <c r="BH893" s="206">
        <f>IF(N893="sníž. přenesená",J893,0)</f>
        <v>0</v>
      </c>
      <c r="BI893" s="206">
        <f>IF(N893="nulová",J893,0)</f>
        <v>0</v>
      </c>
      <c r="BJ893" s="24" t="s">
        <v>94</v>
      </c>
      <c r="BK893" s="206">
        <f>ROUND(I893*H893,2)</f>
        <v>0</v>
      </c>
      <c r="BL893" s="24" t="s">
        <v>330</v>
      </c>
      <c r="BM893" s="24" t="s">
        <v>3129</v>
      </c>
    </row>
    <row r="894" spans="2:65" s="11" customFormat="1">
      <c r="B894" s="207"/>
      <c r="C894" s="208"/>
      <c r="D894" s="221" t="s">
        <v>260</v>
      </c>
      <c r="E894" s="231" t="s">
        <v>21</v>
      </c>
      <c r="F894" s="232" t="s">
        <v>1965</v>
      </c>
      <c r="G894" s="208"/>
      <c r="H894" s="233">
        <v>107.10899999999999</v>
      </c>
      <c r="I894" s="213"/>
      <c r="J894" s="208"/>
      <c r="K894" s="208"/>
      <c r="L894" s="214"/>
      <c r="M894" s="215"/>
      <c r="N894" s="216"/>
      <c r="O894" s="216"/>
      <c r="P894" s="216"/>
      <c r="Q894" s="216"/>
      <c r="R894" s="216"/>
      <c r="S894" s="216"/>
      <c r="T894" s="217"/>
      <c r="AT894" s="218" t="s">
        <v>260</v>
      </c>
      <c r="AU894" s="218" t="s">
        <v>94</v>
      </c>
      <c r="AV894" s="11" t="s">
        <v>94</v>
      </c>
      <c r="AW894" s="11" t="s">
        <v>35</v>
      </c>
      <c r="AX894" s="11" t="s">
        <v>79</v>
      </c>
      <c r="AY894" s="218" t="s">
        <v>250</v>
      </c>
    </row>
    <row r="895" spans="2:65" s="1" customFormat="1" ht="22.5" customHeight="1">
      <c r="B895" s="41"/>
      <c r="C895" s="195" t="s">
        <v>2045</v>
      </c>
      <c r="D895" s="195" t="s">
        <v>253</v>
      </c>
      <c r="E895" s="196" t="s">
        <v>1967</v>
      </c>
      <c r="F895" s="197" t="s">
        <v>3130</v>
      </c>
      <c r="G895" s="198" t="s">
        <v>356</v>
      </c>
      <c r="H895" s="199">
        <v>97.012</v>
      </c>
      <c r="I895" s="200"/>
      <c r="J895" s="201">
        <f>ROUND(I895*H895,2)</f>
        <v>0</v>
      </c>
      <c r="K895" s="197" t="s">
        <v>257</v>
      </c>
      <c r="L895" s="61"/>
      <c r="M895" s="202" t="s">
        <v>21</v>
      </c>
      <c r="N895" s="203" t="s">
        <v>43</v>
      </c>
      <c r="O895" s="42"/>
      <c r="P895" s="204">
        <f>O895*H895</f>
        <v>0</v>
      </c>
      <c r="Q895" s="204">
        <v>0</v>
      </c>
      <c r="R895" s="204">
        <f>Q895*H895</f>
        <v>0</v>
      </c>
      <c r="S895" s="204">
        <v>0</v>
      </c>
      <c r="T895" s="205">
        <f>S895*H895</f>
        <v>0</v>
      </c>
      <c r="AR895" s="24" t="s">
        <v>330</v>
      </c>
      <c r="AT895" s="24" t="s">
        <v>253</v>
      </c>
      <c r="AU895" s="24" t="s">
        <v>94</v>
      </c>
      <c r="AY895" s="24" t="s">
        <v>250</v>
      </c>
      <c r="BE895" s="206">
        <f>IF(N895="základní",J895,0)</f>
        <v>0</v>
      </c>
      <c r="BF895" s="206">
        <f>IF(N895="snížená",J895,0)</f>
        <v>0</v>
      </c>
      <c r="BG895" s="206">
        <f>IF(N895="zákl. přenesená",J895,0)</f>
        <v>0</v>
      </c>
      <c r="BH895" s="206">
        <f>IF(N895="sníž. přenesená",J895,0)</f>
        <v>0</v>
      </c>
      <c r="BI895" s="206">
        <f>IF(N895="nulová",J895,0)</f>
        <v>0</v>
      </c>
      <c r="BJ895" s="24" t="s">
        <v>94</v>
      </c>
      <c r="BK895" s="206">
        <f>ROUND(I895*H895,2)</f>
        <v>0</v>
      </c>
      <c r="BL895" s="24" t="s">
        <v>330</v>
      </c>
      <c r="BM895" s="24" t="s">
        <v>3131</v>
      </c>
    </row>
    <row r="896" spans="2:65" s="11" customFormat="1">
      <c r="B896" s="207"/>
      <c r="C896" s="208"/>
      <c r="D896" s="221" t="s">
        <v>260</v>
      </c>
      <c r="E896" s="231" t="s">
        <v>21</v>
      </c>
      <c r="F896" s="232" t="s">
        <v>1970</v>
      </c>
      <c r="G896" s="208"/>
      <c r="H896" s="233">
        <v>97.012</v>
      </c>
      <c r="I896" s="213"/>
      <c r="J896" s="208"/>
      <c r="K896" s="208"/>
      <c r="L896" s="214"/>
      <c r="M896" s="215"/>
      <c r="N896" s="216"/>
      <c r="O896" s="216"/>
      <c r="P896" s="216"/>
      <c r="Q896" s="216"/>
      <c r="R896" s="216"/>
      <c r="S896" s="216"/>
      <c r="T896" s="217"/>
      <c r="AT896" s="218" t="s">
        <v>260</v>
      </c>
      <c r="AU896" s="218" t="s">
        <v>94</v>
      </c>
      <c r="AV896" s="11" t="s">
        <v>94</v>
      </c>
      <c r="AW896" s="11" t="s">
        <v>35</v>
      </c>
      <c r="AX896" s="11" t="s">
        <v>79</v>
      </c>
      <c r="AY896" s="218" t="s">
        <v>250</v>
      </c>
    </row>
    <row r="897" spans="2:65" s="1" customFormat="1" ht="22.5" customHeight="1">
      <c r="B897" s="41"/>
      <c r="C897" s="234" t="s">
        <v>2050</v>
      </c>
      <c r="D897" s="234" t="s">
        <v>304</v>
      </c>
      <c r="E897" s="235" t="s">
        <v>765</v>
      </c>
      <c r="F897" s="236" t="s">
        <v>766</v>
      </c>
      <c r="G897" s="237" t="s">
        <v>356</v>
      </c>
      <c r="H897" s="238">
        <v>106.71299999999999</v>
      </c>
      <c r="I897" s="239"/>
      <c r="J897" s="240">
        <f>ROUND(I897*H897,2)</f>
        <v>0</v>
      </c>
      <c r="K897" s="236" t="s">
        <v>257</v>
      </c>
      <c r="L897" s="241"/>
      <c r="M897" s="242" t="s">
        <v>21</v>
      </c>
      <c r="N897" s="243" t="s">
        <v>43</v>
      </c>
      <c r="O897" s="42"/>
      <c r="P897" s="204">
        <f>O897*H897</f>
        <v>0</v>
      </c>
      <c r="Q897" s="204">
        <v>2.0000000000000002E-5</v>
      </c>
      <c r="R897" s="204">
        <f>Q897*H897</f>
        <v>2.1342600000000002E-3</v>
      </c>
      <c r="S897" s="204">
        <v>0</v>
      </c>
      <c r="T897" s="205">
        <f>S897*H897</f>
        <v>0</v>
      </c>
      <c r="AR897" s="24" t="s">
        <v>408</v>
      </c>
      <c r="AT897" s="24" t="s">
        <v>304</v>
      </c>
      <c r="AU897" s="24" t="s">
        <v>94</v>
      </c>
      <c r="AY897" s="24" t="s">
        <v>250</v>
      </c>
      <c r="BE897" s="206">
        <f>IF(N897="základní",J897,0)</f>
        <v>0</v>
      </c>
      <c r="BF897" s="206">
        <f>IF(N897="snížená",J897,0)</f>
        <v>0</v>
      </c>
      <c r="BG897" s="206">
        <f>IF(N897="zákl. přenesená",J897,0)</f>
        <v>0</v>
      </c>
      <c r="BH897" s="206">
        <f>IF(N897="sníž. přenesená",J897,0)</f>
        <v>0</v>
      </c>
      <c r="BI897" s="206">
        <f>IF(N897="nulová",J897,0)</f>
        <v>0</v>
      </c>
      <c r="BJ897" s="24" t="s">
        <v>94</v>
      </c>
      <c r="BK897" s="206">
        <f>ROUND(I897*H897,2)</f>
        <v>0</v>
      </c>
      <c r="BL897" s="24" t="s">
        <v>330</v>
      </c>
      <c r="BM897" s="24" t="s">
        <v>3132</v>
      </c>
    </row>
    <row r="898" spans="2:65" s="11" customFormat="1">
      <c r="B898" s="207"/>
      <c r="C898" s="208"/>
      <c r="D898" s="221" t="s">
        <v>260</v>
      </c>
      <c r="E898" s="231" t="s">
        <v>21</v>
      </c>
      <c r="F898" s="232" t="s">
        <v>1973</v>
      </c>
      <c r="G898" s="208"/>
      <c r="H898" s="233">
        <v>106.71299999999999</v>
      </c>
      <c r="I898" s="213"/>
      <c r="J898" s="208"/>
      <c r="K898" s="208"/>
      <c r="L898" s="214"/>
      <c r="M898" s="215"/>
      <c r="N898" s="216"/>
      <c r="O898" s="216"/>
      <c r="P898" s="216"/>
      <c r="Q898" s="216"/>
      <c r="R898" s="216"/>
      <c r="S898" s="216"/>
      <c r="T898" s="217"/>
      <c r="AT898" s="218" t="s">
        <v>260</v>
      </c>
      <c r="AU898" s="218" t="s">
        <v>94</v>
      </c>
      <c r="AV898" s="11" t="s">
        <v>94</v>
      </c>
      <c r="AW898" s="11" t="s">
        <v>35</v>
      </c>
      <c r="AX898" s="11" t="s">
        <v>79</v>
      </c>
      <c r="AY898" s="218" t="s">
        <v>250</v>
      </c>
    </row>
    <row r="899" spans="2:65" s="1" customFormat="1" ht="22.5" customHeight="1">
      <c r="B899" s="41"/>
      <c r="C899" s="195" t="s">
        <v>2055</v>
      </c>
      <c r="D899" s="195" t="s">
        <v>253</v>
      </c>
      <c r="E899" s="196" t="s">
        <v>1975</v>
      </c>
      <c r="F899" s="197" t="s">
        <v>1976</v>
      </c>
      <c r="G899" s="198" t="s">
        <v>271</v>
      </c>
      <c r="H899" s="199">
        <v>97.372</v>
      </c>
      <c r="I899" s="200"/>
      <c r="J899" s="201">
        <f>ROUND(I899*H899,2)</f>
        <v>0</v>
      </c>
      <c r="K899" s="197" t="s">
        <v>257</v>
      </c>
      <c r="L899" s="61"/>
      <c r="M899" s="202" t="s">
        <v>21</v>
      </c>
      <c r="N899" s="203" t="s">
        <v>43</v>
      </c>
      <c r="O899" s="42"/>
      <c r="P899" s="204">
        <f>O899*H899</f>
        <v>0</v>
      </c>
      <c r="Q899" s="204">
        <v>0</v>
      </c>
      <c r="R899" s="204">
        <f>Q899*H899</f>
        <v>0</v>
      </c>
      <c r="S899" s="204">
        <v>0</v>
      </c>
      <c r="T899" s="205">
        <f>S899*H899</f>
        <v>0</v>
      </c>
      <c r="AR899" s="24" t="s">
        <v>330</v>
      </c>
      <c r="AT899" s="24" t="s">
        <v>253</v>
      </c>
      <c r="AU899" s="24" t="s">
        <v>94</v>
      </c>
      <c r="AY899" s="24" t="s">
        <v>250</v>
      </c>
      <c r="BE899" s="206">
        <f>IF(N899="základní",J899,0)</f>
        <v>0</v>
      </c>
      <c r="BF899" s="206">
        <f>IF(N899="snížená",J899,0)</f>
        <v>0</v>
      </c>
      <c r="BG899" s="206">
        <f>IF(N899="zákl. přenesená",J899,0)</f>
        <v>0</v>
      </c>
      <c r="BH899" s="206">
        <f>IF(N899="sníž. přenesená",J899,0)</f>
        <v>0</v>
      </c>
      <c r="BI899" s="206">
        <f>IF(N899="nulová",J899,0)</f>
        <v>0</v>
      </c>
      <c r="BJ899" s="24" t="s">
        <v>94</v>
      </c>
      <c r="BK899" s="206">
        <f>ROUND(I899*H899,2)</f>
        <v>0</v>
      </c>
      <c r="BL899" s="24" t="s">
        <v>330</v>
      </c>
      <c r="BM899" s="24" t="s">
        <v>3133</v>
      </c>
    </row>
    <row r="900" spans="2:65" s="11" customFormat="1">
      <c r="B900" s="207"/>
      <c r="C900" s="208"/>
      <c r="D900" s="221" t="s">
        <v>260</v>
      </c>
      <c r="E900" s="231" t="s">
        <v>21</v>
      </c>
      <c r="F900" s="232" t="s">
        <v>155</v>
      </c>
      <c r="G900" s="208"/>
      <c r="H900" s="233">
        <v>97.372</v>
      </c>
      <c r="I900" s="213"/>
      <c r="J900" s="208"/>
      <c r="K900" s="208"/>
      <c r="L900" s="214"/>
      <c r="M900" s="215"/>
      <c r="N900" s="216"/>
      <c r="O900" s="216"/>
      <c r="P900" s="216"/>
      <c r="Q900" s="216"/>
      <c r="R900" s="216"/>
      <c r="S900" s="216"/>
      <c r="T900" s="217"/>
      <c r="AT900" s="218" t="s">
        <v>260</v>
      </c>
      <c r="AU900" s="218" t="s">
        <v>94</v>
      </c>
      <c r="AV900" s="11" t="s">
        <v>94</v>
      </c>
      <c r="AW900" s="11" t="s">
        <v>35</v>
      </c>
      <c r="AX900" s="11" t="s">
        <v>79</v>
      </c>
      <c r="AY900" s="218" t="s">
        <v>250</v>
      </c>
    </row>
    <row r="901" spans="2:65" s="1" customFormat="1" ht="22.5" customHeight="1">
      <c r="B901" s="41"/>
      <c r="C901" s="195" t="s">
        <v>2059</v>
      </c>
      <c r="D901" s="195" t="s">
        <v>253</v>
      </c>
      <c r="E901" s="196" t="s">
        <v>1979</v>
      </c>
      <c r="F901" s="197" t="s">
        <v>1980</v>
      </c>
      <c r="G901" s="198" t="s">
        <v>271</v>
      </c>
      <c r="H901" s="199">
        <v>117.1</v>
      </c>
      <c r="I901" s="200"/>
      <c r="J901" s="201">
        <f>ROUND(I901*H901,2)</f>
        <v>0</v>
      </c>
      <c r="K901" s="197" t="s">
        <v>257</v>
      </c>
      <c r="L901" s="61"/>
      <c r="M901" s="202" t="s">
        <v>21</v>
      </c>
      <c r="N901" s="203" t="s">
        <v>43</v>
      </c>
      <c r="O901" s="42"/>
      <c r="P901" s="204">
        <f>O901*H901</f>
        <v>0</v>
      </c>
      <c r="Q901" s="204">
        <v>0</v>
      </c>
      <c r="R901" s="204">
        <f>Q901*H901</f>
        <v>0</v>
      </c>
      <c r="S901" s="204">
        <v>1.2999999999999999E-4</v>
      </c>
      <c r="T901" s="205">
        <f>S901*H901</f>
        <v>1.5222999999999999E-2</v>
      </c>
      <c r="AR901" s="24" t="s">
        <v>330</v>
      </c>
      <c r="AT901" s="24" t="s">
        <v>253</v>
      </c>
      <c r="AU901" s="24" t="s">
        <v>94</v>
      </c>
      <c r="AY901" s="24" t="s">
        <v>250</v>
      </c>
      <c r="BE901" s="206">
        <f>IF(N901="základní",J901,0)</f>
        <v>0</v>
      </c>
      <c r="BF901" s="206">
        <f>IF(N901="snížená",J901,0)</f>
        <v>0</v>
      </c>
      <c r="BG901" s="206">
        <f>IF(N901="zákl. přenesená",J901,0)</f>
        <v>0</v>
      </c>
      <c r="BH901" s="206">
        <f>IF(N901="sníž. přenesená",J901,0)</f>
        <v>0</v>
      </c>
      <c r="BI901" s="206">
        <f>IF(N901="nulová",J901,0)</f>
        <v>0</v>
      </c>
      <c r="BJ901" s="24" t="s">
        <v>94</v>
      </c>
      <c r="BK901" s="206">
        <f>ROUND(I901*H901,2)</f>
        <v>0</v>
      </c>
      <c r="BL901" s="24" t="s">
        <v>330</v>
      </c>
      <c r="BM901" s="24" t="s">
        <v>3134</v>
      </c>
    </row>
    <row r="902" spans="2:65" s="11" customFormat="1">
      <c r="B902" s="207"/>
      <c r="C902" s="208"/>
      <c r="D902" s="209" t="s">
        <v>260</v>
      </c>
      <c r="E902" s="210" t="s">
        <v>21</v>
      </c>
      <c r="F902" s="211" t="s">
        <v>1907</v>
      </c>
      <c r="G902" s="208"/>
      <c r="H902" s="212">
        <v>97.012</v>
      </c>
      <c r="I902" s="213"/>
      <c r="J902" s="208"/>
      <c r="K902" s="208"/>
      <c r="L902" s="214"/>
      <c r="M902" s="215"/>
      <c r="N902" s="216"/>
      <c r="O902" s="216"/>
      <c r="P902" s="216"/>
      <c r="Q902" s="216"/>
      <c r="R902" s="216"/>
      <c r="S902" s="216"/>
      <c r="T902" s="217"/>
      <c r="AT902" s="218" t="s">
        <v>260</v>
      </c>
      <c r="AU902" s="218" t="s">
        <v>94</v>
      </c>
      <c r="AV902" s="11" t="s">
        <v>94</v>
      </c>
      <c r="AW902" s="11" t="s">
        <v>35</v>
      </c>
      <c r="AX902" s="11" t="s">
        <v>71</v>
      </c>
      <c r="AY902" s="218" t="s">
        <v>250</v>
      </c>
    </row>
    <row r="903" spans="2:65" s="11" customFormat="1">
      <c r="B903" s="207"/>
      <c r="C903" s="208"/>
      <c r="D903" s="209" t="s">
        <v>260</v>
      </c>
      <c r="E903" s="210" t="s">
        <v>21</v>
      </c>
      <c r="F903" s="211" t="s">
        <v>2932</v>
      </c>
      <c r="G903" s="208"/>
      <c r="H903" s="212">
        <v>8.7680000000000007</v>
      </c>
      <c r="I903" s="213"/>
      <c r="J903" s="208"/>
      <c r="K903" s="208"/>
      <c r="L903" s="214"/>
      <c r="M903" s="215"/>
      <c r="N903" s="216"/>
      <c r="O903" s="216"/>
      <c r="P903" s="216"/>
      <c r="Q903" s="216"/>
      <c r="R903" s="216"/>
      <c r="S903" s="216"/>
      <c r="T903" s="217"/>
      <c r="AT903" s="218" t="s">
        <v>260</v>
      </c>
      <c r="AU903" s="218" t="s">
        <v>94</v>
      </c>
      <c r="AV903" s="11" t="s">
        <v>94</v>
      </c>
      <c r="AW903" s="11" t="s">
        <v>35</v>
      </c>
      <c r="AX903" s="11" t="s">
        <v>71</v>
      </c>
      <c r="AY903" s="218" t="s">
        <v>250</v>
      </c>
    </row>
    <row r="904" spans="2:65" s="11" customFormat="1">
      <c r="B904" s="207"/>
      <c r="C904" s="208"/>
      <c r="D904" s="209" t="s">
        <v>260</v>
      </c>
      <c r="E904" s="210" t="s">
        <v>21</v>
      </c>
      <c r="F904" s="211" t="s">
        <v>3135</v>
      </c>
      <c r="G904" s="208"/>
      <c r="H904" s="212">
        <v>11.32</v>
      </c>
      <c r="I904" s="213"/>
      <c r="J904" s="208"/>
      <c r="K904" s="208"/>
      <c r="L904" s="214"/>
      <c r="M904" s="215"/>
      <c r="N904" s="216"/>
      <c r="O904" s="216"/>
      <c r="P904" s="216"/>
      <c r="Q904" s="216"/>
      <c r="R904" s="216"/>
      <c r="S904" s="216"/>
      <c r="T904" s="217"/>
      <c r="AT904" s="218" t="s">
        <v>260</v>
      </c>
      <c r="AU904" s="218" t="s">
        <v>94</v>
      </c>
      <c r="AV904" s="11" t="s">
        <v>94</v>
      </c>
      <c r="AW904" s="11" t="s">
        <v>35</v>
      </c>
      <c r="AX904" s="11" t="s">
        <v>71</v>
      </c>
      <c r="AY904" s="218" t="s">
        <v>250</v>
      </c>
    </row>
    <row r="905" spans="2:65" s="12" customFormat="1">
      <c r="B905" s="219"/>
      <c r="C905" s="220"/>
      <c r="D905" s="221" t="s">
        <v>260</v>
      </c>
      <c r="E905" s="222" t="s">
        <v>21</v>
      </c>
      <c r="F905" s="223" t="s">
        <v>263</v>
      </c>
      <c r="G905" s="220"/>
      <c r="H905" s="224">
        <v>117.1</v>
      </c>
      <c r="I905" s="225"/>
      <c r="J905" s="220"/>
      <c r="K905" s="220"/>
      <c r="L905" s="226"/>
      <c r="M905" s="227"/>
      <c r="N905" s="228"/>
      <c r="O905" s="228"/>
      <c r="P905" s="228"/>
      <c r="Q905" s="228"/>
      <c r="R905" s="228"/>
      <c r="S905" s="228"/>
      <c r="T905" s="229"/>
      <c r="AT905" s="230" t="s">
        <v>260</v>
      </c>
      <c r="AU905" s="230" t="s">
        <v>94</v>
      </c>
      <c r="AV905" s="12" t="s">
        <v>251</v>
      </c>
      <c r="AW905" s="12" t="s">
        <v>35</v>
      </c>
      <c r="AX905" s="12" t="s">
        <v>79</v>
      </c>
      <c r="AY905" s="230" t="s">
        <v>250</v>
      </c>
    </row>
    <row r="906" spans="2:65" s="1" customFormat="1" ht="22.5" customHeight="1">
      <c r="B906" s="41"/>
      <c r="C906" s="195" t="s">
        <v>2063</v>
      </c>
      <c r="D906" s="195" t="s">
        <v>253</v>
      </c>
      <c r="E906" s="196" t="s">
        <v>1984</v>
      </c>
      <c r="F906" s="197" t="s">
        <v>1985</v>
      </c>
      <c r="G906" s="198" t="s">
        <v>647</v>
      </c>
      <c r="H906" s="255"/>
      <c r="I906" s="200"/>
      <c r="J906" s="201">
        <f>ROUND(I906*H906,2)</f>
        <v>0</v>
      </c>
      <c r="K906" s="197" t="s">
        <v>257</v>
      </c>
      <c r="L906" s="61"/>
      <c r="M906" s="202" t="s">
        <v>21</v>
      </c>
      <c r="N906" s="203" t="s">
        <v>43</v>
      </c>
      <c r="O906" s="42"/>
      <c r="P906" s="204">
        <f>O906*H906</f>
        <v>0</v>
      </c>
      <c r="Q906" s="204">
        <v>0</v>
      </c>
      <c r="R906" s="204">
        <f>Q906*H906</f>
        <v>0</v>
      </c>
      <c r="S906" s="204">
        <v>0</v>
      </c>
      <c r="T906" s="205">
        <f>S906*H906</f>
        <v>0</v>
      </c>
      <c r="AR906" s="24" t="s">
        <v>330</v>
      </c>
      <c r="AT906" s="24" t="s">
        <v>253</v>
      </c>
      <c r="AU906" s="24" t="s">
        <v>94</v>
      </c>
      <c r="AY906" s="24" t="s">
        <v>250</v>
      </c>
      <c r="BE906" s="206">
        <f>IF(N906="základní",J906,0)</f>
        <v>0</v>
      </c>
      <c r="BF906" s="206">
        <f>IF(N906="snížená",J906,0)</f>
        <v>0</v>
      </c>
      <c r="BG906" s="206">
        <f>IF(N906="zákl. přenesená",J906,0)</f>
        <v>0</v>
      </c>
      <c r="BH906" s="206">
        <f>IF(N906="sníž. přenesená",J906,0)</f>
        <v>0</v>
      </c>
      <c r="BI906" s="206">
        <f>IF(N906="nulová",J906,0)</f>
        <v>0</v>
      </c>
      <c r="BJ906" s="24" t="s">
        <v>94</v>
      </c>
      <c r="BK906" s="206">
        <f>ROUND(I906*H906,2)</f>
        <v>0</v>
      </c>
      <c r="BL906" s="24" t="s">
        <v>330</v>
      </c>
      <c r="BM906" s="24" t="s">
        <v>3136</v>
      </c>
    </row>
    <row r="907" spans="2:65" s="10" customFormat="1" ht="29.85" customHeight="1">
      <c r="B907" s="178"/>
      <c r="C907" s="179"/>
      <c r="D907" s="192" t="s">
        <v>70</v>
      </c>
      <c r="E907" s="193" t="s">
        <v>1987</v>
      </c>
      <c r="F907" s="193" t="s">
        <v>1988</v>
      </c>
      <c r="G907" s="179"/>
      <c r="H907" s="179"/>
      <c r="I907" s="182"/>
      <c r="J907" s="194">
        <f>BK907</f>
        <v>0</v>
      </c>
      <c r="K907" s="179"/>
      <c r="L907" s="184"/>
      <c r="M907" s="185"/>
      <c r="N907" s="186"/>
      <c r="O907" s="186"/>
      <c r="P907" s="187">
        <f>SUM(P908:P941)</f>
        <v>0</v>
      </c>
      <c r="Q907" s="186"/>
      <c r="R907" s="187">
        <f>SUM(R908:R941)</f>
        <v>0.14886740000000001</v>
      </c>
      <c r="S907" s="186"/>
      <c r="T907" s="188">
        <f>SUM(T908:T941)</f>
        <v>0</v>
      </c>
      <c r="AR907" s="189" t="s">
        <v>94</v>
      </c>
      <c r="AT907" s="190" t="s">
        <v>70</v>
      </c>
      <c r="AU907" s="190" t="s">
        <v>79</v>
      </c>
      <c r="AY907" s="189" t="s">
        <v>250</v>
      </c>
      <c r="BK907" s="191">
        <f>SUM(BK908:BK941)</f>
        <v>0</v>
      </c>
    </row>
    <row r="908" spans="2:65" s="1" customFormat="1" ht="22.5" customHeight="1">
      <c r="B908" s="41"/>
      <c r="C908" s="195" t="s">
        <v>2067</v>
      </c>
      <c r="D908" s="195" t="s">
        <v>253</v>
      </c>
      <c r="E908" s="196" t="s">
        <v>1990</v>
      </c>
      <c r="F908" s="197" t="s">
        <v>1991</v>
      </c>
      <c r="G908" s="198" t="s">
        <v>356</v>
      </c>
      <c r="H908" s="199">
        <v>6</v>
      </c>
      <c r="I908" s="200"/>
      <c r="J908" s="201">
        <f>ROUND(I908*H908,2)</f>
        <v>0</v>
      </c>
      <c r="K908" s="197" t="s">
        <v>257</v>
      </c>
      <c r="L908" s="61"/>
      <c r="M908" s="202" t="s">
        <v>21</v>
      </c>
      <c r="N908" s="203" t="s">
        <v>43</v>
      </c>
      <c r="O908" s="42"/>
      <c r="P908" s="204">
        <f>O908*H908</f>
        <v>0</v>
      </c>
      <c r="Q908" s="204">
        <v>9.3000000000000005E-4</v>
      </c>
      <c r="R908" s="204">
        <f>Q908*H908</f>
        <v>5.5799999999999999E-3</v>
      </c>
      <c r="S908" s="204">
        <v>0</v>
      </c>
      <c r="T908" s="205">
        <f>S908*H908</f>
        <v>0</v>
      </c>
      <c r="AR908" s="24" t="s">
        <v>330</v>
      </c>
      <c r="AT908" s="24" t="s">
        <v>253</v>
      </c>
      <c r="AU908" s="24" t="s">
        <v>94</v>
      </c>
      <c r="AY908" s="24" t="s">
        <v>250</v>
      </c>
      <c r="BE908" s="206">
        <f>IF(N908="základní",J908,0)</f>
        <v>0</v>
      </c>
      <c r="BF908" s="206">
        <f>IF(N908="snížená",J908,0)</f>
        <v>0</v>
      </c>
      <c r="BG908" s="206">
        <f>IF(N908="zákl. přenesená",J908,0)</f>
        <v>0</v>
      </c>
      <c r="BH908" s="206">
        <f>IF(N908="sníž. přenesená",J908,0)</f>
        <v>0</v>
      </c>
      <c r="BI908" s="206">
        <f>IF(N908="nulová",J908,0)</f>
        <v>0</v>
      </c>
      <c r="BJ908" s="24" t="s">
        <v>94</v>
      </c>
      <c r="BK908" s="206">
        <f>ROUND(I908*H908,2)</f>
        <v>0</v>
      </c>
      <c r="BL908" s="24" t="s">
        <v>330</v>
      </c>
      <c r="BM908" s="24" t="s">
        <v>3137</v>
      </c>
    </row>
    <row r="909" spans="2:65" s="11" customFormat="1">
      <c r="B909" s="207"/>
      <c r="C909" s="208"/>
      <c r="D909" s="221" t="s">
        <v>260</v>
      </c>
      <c r="E909" s="231" t="s">
        <v>21</v>
      </c>
      <c r="F909" s="232" t="s">
        <v>3138</v>
      </c>
      <c r="G909" s="208"/>
      <c r="H909" s="233">
        <v>6</v>
      </c>
      <c r="I909" s="213"/>
      <c r="J909" s="208"/>
      <c r="K909" s="208"/>
      <c r="L909" s="214"/>
      <c r="M909" s="215"/>
      <c r="N909" s="216"/>
      <c r="O909" s="216"/>
      <c r="P909" s="216"/>
      <c r="Q909" s="216"/>
      <c r="R909" s="216"/>
      <c r="S909" s="216"/>
      <c r="T909" s="217"/>
      <c r="AT909" s="218" t="s">
        <v>260</v>
      </c>
      <c r="AU909" s="218" t="s">
        <v>94</v>
      </c>
      <c r="AV909" s="11" t="s">
        <v>94</v>
      </c>
      <c r="AW909" s="11" t="s">
        <v>35</v>
      </c>
      <c r="AX909" s="11" t="s">
        <v>79</v>
      </c>
      <c r="AY909" s="218" t="s">
        <v>250</v>
      </c>
    </row>
    <row r="910" spans="2:65" s="1" customFormat="1" ht="22.5" customHeight="1">
      <c r="B910" s="41"/>
      <c r="C910" s="234" t="s">
        <v>2071</v>
      </c>
      <c r="D910" s="234" t="s">
        <v>304</v>
      </c>
      <c r="E910" s="235" t="s">
        <v>1995</v>
      </c>
      <c r="F910" s="236" t="s">
        <v>1996</v>
      </c>
      <c r="G910" s="237" t="s">
        <v>271</v>
      </c>
      <c r="H910" s="238">
        <v>1.3620000000000001</v>
      </c>
      <c r="I910" s="239"/>
      <c r="J910" s="240">
        <f>ROUND(I910*H910,2)</f>
        <v>0</v>
      </c>
      <c r="K910" s="236" t="s">
        <v>21</v>
      </c>
      <c r="L910" s="241"/>
      <c r="M910" s="242" t="s">
        <v>21</v>
      </c>
      <c r="N910" s="243" t="s">
        <v>43</v>
      </c>
      <c r="O910" s="42"/>
      <c r="P910" s="204">
        <f>O910*H910</f>
        <v>0</v>
      </c>
      <c r="Q910" s="204">
        <v>2.2700000000000001E-2</v>
      </c>
      <c r="R910" s="204">
        <f>Q910*H910</f>
        <v>3.0917400000000005E-2</v>
      </c>
      <c r="S910" s="204">
        <v>0</v>
      </c>
      <c r="T910" s="205">
        <f>S910*H910</f>
        <v>0</v>
      </c>
      <c r="AR910" s="24" t="s">
        <v>408</v>
      </c>
      <c r="AT910" s="24" t="s">
        <v>304</v>
      </c>
      <c r="AU910" s="24" t="s">
        <v>94</v>
      </c>
      <c r="AY910" s="24" t="s">
        <v>250</v>
      </c>
      <c r="BE910" s="206">
        <f>IF(N910="základní",J910,0)</f>
        <v>0</v>
      </c>
      <c r="BF910" s="206">
        <f>IF(N910="snížená",J910,0)</f>
        <v>0</v>
      </c>
      <c r="BG910" s="206">
        <f>IF(N910="zákl. přenesená",J910,0)</f>
        <v>0</v>
      </c>
      <c r="BH910" s="206">
        <f>IF(N910="sníž. přenesená",J910,0)</f>
        <v>0</v>
      </c>
      <c r="BI910" s="206">
        <f>IF(N910="nulová",J910,0)</f>
        <v>0</v>
      </c>
      <c r="BJ910" s="24" t="s">
        <v>94</v>
      </c>
      <c r="BK910" s="206">
        <f>ROUND(I910*H910,2)</f>
        <v>0</v>
      </c>
      <c r="BL910" s="24" t="s">
        <v>330</v>
      </c>
      <c r="BM910" s="24" t="s">
        <v>3139</v>
      </c>
    </row>
    <row r="911" spans="2:65" s="11" customFormat="1">
      <c r="B911" s="207"/>
      <c r="C911" s="208"/>
      <c r="D911" s="209" t="s">
        <v>260</v>
      </c>
      <c r="E911" s="210" t="s">
        <v>21</v>
      </c>
      <c r="F911" s="211" t="s">
        <v>3140</v>
      </c>
      <c r="G911" s="208"/>
      <c r="H911" s="212">
        <v>1.31</v>
      </c>
      <c r="I911" s="213"/>
      <c r="J911" s="208"/>
      <c r="K911" s="208"/>
      <c r="L911" s="214"/>
      <c r="M911" s="215"/>
      <c r="N911" s="216"/>
      <c r="O911" s="216"/>
      <c r="P911" s="216"/>
      <c r="Q911" s="216"/>
      <c r="R911" s="216"/>
      <c r="S911" s="216"/>
      <c r="T911" s="217"/>
      <c r="AT911" s="218" t="s">
        <v>260</v>
      </c>
      <c r="AU911" s="218" t="s">
        <v>94</v>
      </c>
      <c r="AV911" s="11" t="s">
        <v>94</v>
      </c>
      <c r="AW911" s="11" t="s">
        <v>35</v>
      </c>
      <c r="AX911" s="11" t="s">
        <v>71</v>
      </c>
      <c r="AY911" s="218" t="s">
        <v>250</v>
      </c>
    </row>
    <row r="912" spans="2:65" s="12" customFormat="1">
      <c r="B912" s="219"/>
      <c r="C912" s="220"/>
      <c r="D912" s="209" t="s">
        <v>260</v>
      </c>
      <c r="E912" s="256" t="s">
        <v>191</v>
      </c>
      <c r="F912" s="257" t="s">
        <v>263</v>
      </c>
      <c r="G912" s="220"/>
      <c r="H912" s="258">
        <v>1.31</v>
      </c>
      <c r="I912" s="225"/>
      <c r="J912" s="220"/>
      <c r="K912" s="220"/>
      <c r="L912" s="226"/>
      <c r="M912" s="227"/>
      <c r="N912" s="228"/>
      <c r="O912" s="228"/>
      <c r="P912" s="228"/>
      <c r="Q912" s="228"/>
      <c r="R912" s="228"/>
      <c r="S912" s="228"/>
      <c r="T912" s="229"/>
      <c r="AT912" s="230" t="s">
        <v>260</v>
      </c>
      <c r="AU912" s="230" t="s">
        <v>94</v>
      </c>
      <c r="AV912" s="12" t="s">
        <v>251</v>
      </c>
      <c r="AW912" s="12" t="s">
        <v>35</v>
      </c>
      <c r="AX912" s="12" t="s">
        <v>71</v>
      </c>
      <c r="AY912" s="230" t="s">
        <v>250</v>
      </c>
    </row>
    <row r="913" spans="2:65" s="11" customFormat="1">
      <c r="B913" s="207"/>
      <c r="C913" s="208"/>
      <c r="D913" s="221" t="s">
        <v>260</v>
      </c>
      <c r="E913" s="231" t="s">
        <v>21</v>
      </c>
      <c r="F913" s="232" t="s">
        <v>3141</v>
      </c>
      <c r="G913" s="208"/>
      <c r="H913" s="233">
        <v>1.3620000000000001</v>
      </c>
      <c r="I913" s="213"/>
      <c r="J913" s="208"/>
      <c r="K913" s="208"/>
      <c r="L913" s="214"/>
      <c r="M913" s="215"/>
      <c r="N913" s="216"/>
      <c r="O913" s="216"/>
      <c r="P913" s="216"/>
      <c r="Q913" s="216"/>
      <c r="R913" s="216"/>
      <c r="S913" s="216"/>
      <c r="T913" s="217"/>
      <c r="AT913" s="218" t="s">
        <v>260</v>
      </c>
      <c r="AU913" s="218" t="s">
        <v>94</v>
      </c>
      <c r="AV913" s="11" t="s">
        <v>94</v>
      </c>
      <c r="AW913" s="11" t="s">
        <v>35</v>
      </c>
      <c r="AX913" s="11" t="s">
        <v>79</v>
      </c>
      <c r="AY913" s="218" t="s">
        <v>250</v>
      </c>
    </row>
    <row r="914" spans="2:65" s="1" customFormat="1" ht="22.5" customHeight="1">
      <c r="B914" s="41"/>
      <c r="C914" s="234" t="s">
        <v>2076</v>
      </c>
      <c r="D914" s="234" t="s">
        <v>304</v>
      </c>
      <c r="E914" s="235" t="s">
        <v>2001</v>
      </c>
      <c r="F914" s="236" t="s">
        <v>2002</v>
      </c>
      <c r="G914" s="237" t="s">
        <v>271</v>
      </c>
      <c r="H914" s="238">
        <v>1.3759999999999999</v>
      </c>
      <c r="I914" s="239"/>
      <c r="J914" s="240">
        <f>ROUND(I914*H914,2)</f>
        <v>0</v>
      </c>
      <c r="K914" s="236" t="s">
        <v>21</v>
      </c>
      <c r="L914" s="241"/>
      <c r="M914" s="242" t="s">
        <v>21</v>
      </c>
      <c r="N914" s="243" t="s">
        <v>43</v>
      </c>
      <c r="O914" s="42"/>
      <c r="P914" s="204">
        <f>O914*H914</f>
        <v>0</v>
      </c>
      <c r="Q914" s="204">
        <v>0</v>
      </c>
      <c r="R914" s="204">
        <f>Q914*H914</f>
        <v>0</v>
      </c>
      <c r="S914" s="204">
        <v>0</v>
      </c>
      <c r="T914" s="205">
        <f>S914*H914</f>
        <v>0</v>
      </c>
      <c r="AR914" s="24" t="s">
        <v>408</v>
      </c>
      <c r="AT914" s="24" t="s">
        <v>304</v>
      </c>
      <c r="AU914" s="24" t="s">
        <v>94</v>
      </c>
      <c r="AY914" s="24" t="s">
        <v>250</v>
      </c>
      <c r="BE914" s="206">
        <f>IF(N914="základní",J914,0)</f>
        <v>0</v>
      </c>
      <c r="BF914" s="206">
        <f>IF(N914="snížená",J914,0)</f>
        <v>0</v>
      </c>
      <c r="BG914" s="206">
        <f>IF(N914="zákl. přenesená",J914,0)</f>
        <v>0</v>
      </c>
      <c r="BH914" s="206">
        <f>IF(N914="sníž. přenesená",J914,0)</f>
        <v>0</v>
      </c>
      <c r="BI914" s="206">
        <f>IF(N914="nulová",J914,0)</f>
        <v>0</v>
      </c>
      <c r="BJ914" s="24" t="s">
        <v>94</v>
      </c>
      <c r="BK914" s="206">
        <f>ROUND(I914*H914,2)</f>
        <v>0</v>
      </c>
      <c r="BL914" s="24" t="s">
        <v>330</v>
      </c>
      <c r="BM914" s="24" t="s">
        <v>3142</v>
      </c>
    </row>
    <row r="915" spans="2:65" s="11" customFormat="1">
      <c r="B915" s="207"/>
      <c r="C915" s="208"/>
      <c r="D915" s="221" t="s">
        <v>260</v>
      </c>
      <c r="E915" s="231" t="s">
        <v>21</v>
      </c>
      <c r="F915" s="232" t="s">
        <v>1999</v>
      </c>
      <c r="G915" s="208"/>
      <c r="H915" s="233">
        <v>1.3759999999999999</v>
      </c>
      <c r="I915" s="213"/>
      <c r="J915" s="208"/>
      <c r="K915" s="208"/>
      <c r="L915" s="214"/>
      <c r="M915" s="215"/>
      <c r="N915" s="216"/>
      <c r="O915" s="216"/>
      <c r="P915" s="216"/>
      <c r="Q915" s="216"/>
      <c r="R915" s="216"/>
      <c r="S915" s="216"/>
      <c r="T915" s="217"/>
      <c r="AT915" s="218" t="s">
        <v>260</v>
      </c>
      <c r="AU915" s="218" t="s">
        <v>94</v>
      </c>
      <c r="AV915" s="11" t="s">
        <v>94</v>
      </c>
      <c r="AW915" s="11" t="s">
        <v>35</v>
      </c>
      <c r="AX915" s="11" t="s">
        <v>79</v>
      </c>
      <c r="AY915" s="218" t="s">
        <v>250</v>
      </c>
    </row>
    <row r="916" spans="2:65" s="1" customFormat="1" ht="22.5" customHeight="1">
      <c r="B916" s="41"/>
      <c r="C916" s="195" t="s">
        <v>2080</v>
      </c>
      <c r="D916" s="195" t="s">
        <v>253</v>
      </c>
      <c r="E916" s="196" t="s">
        <v>2005</v>
      </c>
      <c r="F916" s="197" t="s">
        <v>2006</v>
      </c>
      <c r="G916" s="198" t="s">
        <v>301</v>
      </c>
      <c r="H916" s="199">
        <v>5</v>
      </c>
      <c r="I916" s="200"/>
      <c r="J916" s="201">
        <f t="shared" ref="J916:J922" si="120">ROUND(I916*H916,2)</f>
        <v>0</v>
      </c>
      <c r="K916" s="197" t="s">
        <v>257</v>
      </c>
      <c r="L916" s="61"/>
      <c r="M916" s="202" t="s">
        <v>21</v>
      </c>
      <c r="N916" s="203" t="s">
        <v>43</v>
      </c>
      <c r="O916" s="42"/>
      <c r="P916" s="204">
        <f t="shared" ref="P916:P922" si="121">O916*H916</f>
        <v>0</v>
      </c>
      <c r="Q916" s="204">
        <v>0</v>
      </c>
      <c r="R916" s="204">
        <f t="shared" ref="R916:R922" si="122">Q916*H916</f>
        <v>0</v>
      </c>
      <c r="S916" s="204">
        <v>0</v>
      </c>
      <c r="T916" s="205">
        <f t="shared" ref="T916:T922" si="123">S916*H916</f>
        <v>0</v>
      </c>
      <c r="AR916" s="24" t="s">
        <v>330</v>
      </c>
      <c r="AT916" s="24" t="s">
        <v>253</v>
      </c>
      <c r="AU916" s="24" t="s">
        <v>94</v>
      </c>
      <c r="AY916" s="24" t="s">
        <v>250</v>
      </c>
      <c r="BE916" s="206">
        <f t="shared" ref="BE916:BE922" si="124">IF(N916="základní",J916,0)</f>
        <v>0</v>
      </c>
      <c r="BF916" s="206">
        <f t="shared" ref="BF916:BF922" si="125">IF(N916="snížená",J916,0)</f>
        <v>0</v>
      </c>
      <c r="BG916" s="206">
        <f t="shared" ref="BG916:BG922" si="126">IF(N916="zákl. přenesená",J916,0)</f>
        <v>0</v>
      </c>
      <c r="BH916" s="206">
        <f t="shared" ref="BH916:BH922" si="127">IF(N916="sníž. přenesená",J916,0)</f>
        <v>0</v>
      </c>
      <c r="BI916" s="206">
        <f t="shared" ref="BI916:BI922" si="128">IF(N916="nulová",J916,0)</f>
        <v>0</v>
      </c>
      <c r="BJ916" s="24" t="s">
        <v>94</v>
      </c>
      <c r="BK916" s="206">
        <f t="shared" ref="BK916:BK922" si="129">ROUND(I916*H916,2)</f>
        <v>0</v>
      </c>
      <c r="BL916" s="24" t="s">
        <v>330</v>
      </c>
      <c r="BM916" s="24" t="s">
        <v>3143</v>
      </c>
    </row>
    <row r="917" spans="2:65" s="1" customFormat="1" ht="44.25" customHeight="1">
      <c r="B917" s="41"/>
      <c r="C917" s="234" t="s">
        <v>2084</v>
      </c>
      <c r="D917" s="234" t="s">
        <v>304</v>
      </c>
      <c r="E917" s="235" t="s">
        <v>2017</v>
      </c>
      <c r="F917" s="236" t="s">
        <v>2014</v>
      </c>
      <c r="G917" s="237" t="s">
        <v>301</v>
      </c>
      <c r="H917" s="238">
        <v>2</v>
      </c>
      <c r="I917" s="239"/>
      <c r="J917" s="240">
        <f t="shared" si="120"/>
        <v>0</v>
      </c>
      <c r="K917" s="236" t="s">
        <v>21</v>
      </c>
      <c r="L917" s="241"/>
      <c r="M917" s="242" t="s">
        <v>21</v>
      </c>
      <c r="N917" s="243" t="s">
        <v>43</v>
      </c>
      <c r="O917" s="42"/>
      <c r="P917" s="204">
        <f t="shared" si="121"/>
        <v>0</v>
      </c>
      <c r="Q917" s="204">
        <v>0</v>
      </c>
      <c r="R917" s="204">
        <f t="shared" si="122"/>
        <v>0</v>
      </c>
      <c r="S917" s="204">
        <v>0</v>
      </c>
      <c r="T917" s="205">
        <f t="shared" si="123"/>
        <v>0</v>
      </c>
      <c r="AR917" s="24" t="s">
        <v>408</v>
      </c>
      <c r="AT917" s="24" t="s">
        <v>304</v>
      </c>
      <c r="AU917" s="24" t="s">
        <v>94</v>
      </c>
      <c r="AY917" s="24" t="s">
        <v>250</v>
      </c>
      <c r="BE917" s="206">
        <f t="shared" si="124"/>
        <v>0</v>
      </c>
      <c r="BF917" s="206">
        <f t="shared" si="125"/>
        <v>0</v>
      </c>
      <c r="BG917" s="206">
        <f t="shared" si="126"/>
        <v>0</v>
      </c>
      <c r="BH917" s="206">
        <f t="shared" si="127"/>
        <v>0</v>
      </c>
      <c r="BI917" s="206">
        <f t="shared" si="128"/>
        <v>0</v>
      </c>
      <c r="BJ917" s="24" t="s">
        <v>94</v>
      </c>
      <c r="BK917" s="206">
        <f t="shared" si="129"/>
        <v>0</v>
      </c>
      <c r="BL917" s="24" t="s">
        <v>330</v>
      </c>
      <c r="BM917" s="24" t="s">
        <v>3144</v>
      </c>
    </row>
    <row r="918" spans="2:65" s="1" customFormat="1" ht="44.25" customHeight="1">
      <c r="B918" s="41"/>
      <c r="C918" s="234" t="s">
        <v>2088</v>
      </c>
      <c r="D918" s="234" t="s">
        <v>304</v>
      </c>
      <c r="E918" s="235" t="s">
        <v>2013</v>
      </c>
      <c r="F918" s="236" t="s">
        <v>2018</v>
      </c>
      <c r="G918" s="237" t="s">
        <v>301</v>
      </c>
      <c r="H918" s="238">
        <v>2</v>
      </c>
      <c r="I918" s="239"/>
      <c r="J918" s="240">
        <f t="shared" si="120"/>
        <v>0</v>
      </c>
      <c r="K918" s="236" t="s">
        <v>21</v>
      </c>
      <c r="L918" s="241"/>
      <c r="M918" s="242" t="s">
        <v>21</v>
      </c>
      <c r="N918" s="243" t="s">
        <v>43</v>
      </c>
      <c r="O918" s="42"/>
      <c r="P918" s="204">
        <f t="shared" si="121"/>
        <v>0</v>
      </c>
      <c r="Q918" s="204">
        <v>0</v>
      </c>
      <c r="R918" s="204">
        <f t="shared" si="122"/>
        <v>0</v>
      </c>
      <c r="S918" s="204">
        <v>0</v>
      </c>
      <c r="T918" s="205">
        <f t="shared" si="123"/>
        <v>0</v>
      </c>
      <c r="AR918" s="24" t="s">
        <v>408</v>
      </c>
      <c r="AT918" s="24" t="s">
        <v>304</v>
      </c>
      <c r="AU918" s="24" t="s">
        <v>94</v>
      </c>
      <c r="AY918" s="24" t="s">
        <v>250</v>
      </c>
      <c r="BE918" s="206">
        <f t="shared" si="124"/>
        <v>0</v>
      </c>
      <c r="BF918" s="206">
        <f t="shared" si="125"/>
        <v>0</v>
      </c>
      <c r="BG918" s="206">
        <f t="shared" si="126"/>
        <v>0</v>
      </c>
      <c r="BH918" s="206">
        <f t="shared" si="127"/>
        <v>0</v>
      </c>
      <c r="BI918" s="206">
        <f t="shared" si="128"/>
        <v>0</v>
      </c>
      <c r="BJ918" s="24" t="s">
        <v>94</v>
      </c>
      <c r="BK918" s="206">
        <f t="shared" si="129"/>
        <v>0</v>
      </c>
      <c r="BL918" s="24" t="s">
        <v>330</v>
      </c>
      <c r="BM918" s="24" t="s">
        <v>3145</v>
      </c>
    </row>
    <row r="919" spans="2:65" s="1" customFormat="1" ht="57" customHeight="1">
      <c r="B919" s="41"/>
      <c r="C919" s="234" t="s">
        <v>2092</v>
      </c>
      <c r="D919" s="234" t="s">
        <v>304</v>
      </c>
      <c r="E919" s="235" t="s">
        <v>2025</v>
      </c>
      <c r="F919" s="236" t="s">
        <v>3146</v>
      </c>
      <c r="G919" s="237" t="s">
        <v>301</v>
      </c>
      <c r="H919" s="238">
        <v>1</v>
      </c>
      <c r="I919" s="239"/>
      <c r="J919" s="240">
        <f t="shared" si="120"/>
        <v>0</v>
      </c>
      <c r="K919" s="236" t="s">
        <v>21</v>
      </c>
      <c r="L919" s="241"/>
      <c r="M919" s="242" t="s">
        <v>21</v>
      </c>
      <c r="N919" s="243" t="s">
        <v>43</v>
      </c>
      <c r="O919" s="42"/>
      <c r="P919" s="204">
        <f t="shared" si="121"/>
        <v>0</v>
      </c>
      <c r="Q919" s="204">
        <v>0</v>
      </c>
      <c r="R919" s="204">
        <f t="shared" si="122"/>
        <v>0</v>
      </c>
      <c r="S919" s="204">
        <v>0</v>
      </c>
      <c r="T919" s="205">
        <f t="shared" si="123"/>
        <v>0</v>
      </c>
      <c r="AR919" s="24" t="s">
        <v>408</v>
      </c>
      <c r="AT919" s="24" t="s">
        <v>304</v>
      </c>
      <c r="AU919" s="24" t="s">
        <v>94</v>
      </c>
      <c r="AY919" s="24" t="s">
        <v>250</v>
      </c>
      <c r="BE919" s="206">
        <f t="shared" si="124"/>
        <v>0</v>
      </c>
      <c r="BF919" s="206">
        <f t="shared" si="125"/>
        <v>0</v>
      </c>
      <c r="BG919" s="206">
        <f t="shared" si="126"/>
        <v>0</v>
      </c>
      <c r="BH919" s="206">
        <f t="shared" si="127"/>
        <v>0</v>
      </c>
      <c r="BI919" s="206">
        <f t="shared" si="128"/>
        <v>0</v>
      </c>
      <c r="BJ919" s="24" t="s">
        <v>94</v>
      </c>
      <c r="BK919" s="206">
        <f t="shared" si="129"/>
        <v>0</v>
      </c>
      <c r="BL919" s="24" t="s">
        <v>330</v>
      </c>
      <c r="BM919" s="24" t="s">
        <v>3147</v>
      </c>
    </row>
    <row r="920" spans="2:65" s="1" customFormat="1" ht="31.5" customHeight="1">
      <c r="B920" s="41"/>
      <c r="C920" s="195" t="s">
        <v>2096</v>
      </c>
      <c r="D920" s="195" t="s">
        <v>253</v>
      </c>
      <c r="E920" s="196" t="s">
        <v>2029</v>
      </c>
      <c r="F920" s="197" t="s">
        <v>2030</v>
      </c>
      <c r="G920" s="198" t="s">
        <v>301</v>
      </c>
      <c r="H920" s="199">
        <v>1</v>
      </c>
      <c r="I920" s="200"/>
      <c r="J920" s="201">
        <f t="shared" si="120"/>
        <v>0</v>
      </c>
      <c r="K920" s="197" t="s">
        <v>257</v>
      </c>
      <c r="L920" s="61"/>
      <c r="M920" s="202" t="s">
        <v>21</v>
      </c>
      <c r="N920" s="203" t="s">
        <v>43</v>
      </c>
      <c r="O920" s="42"/>
      <c r="P920" s="204">
        <f t="shared" si="121"/>
        <v>0</v>
      </c>
      <c r="Q920" s="204">
        <v>0</v>
      </c>
      <c r="R920" s="204">
        <f t="shared" si="122"/>
        <v>0</v>
      </c>
      <c r="S920" s="204">
        <v>0</v>
      </c>
      <c r="T920" s="205">
        <f t="shared" si="123"/>
        <v>0</v>
      </c>
      <c r="AR920" s="24" t="s">
        <v>330</v>
      </c>
      <c r="AT920" s="24" t="s">
        <v>253</v>
      </c>
      <c r="AU920" s="24" t="s">
        <v>94</v>
      </c>
      <c r="AY920" s="24" t="s">
        <v>250</v>
      </c>
      <c r="BE920" s="206">
        <f t="shared" si="124"/>
        <v>0</v>
      </c>
      <c r="BF920" s="206">
        <f t="shared" si="125"/>
        <v>0</v>
      </c>
      <c r="BG920" s="206">
        <f t="shared" si="126"/>
        <v>0</v>
      </c>
      <c r="BH920" s="206">
        <f t="shared" si="127"/>
        <v>0</v>
      </c>
      <c r="BI920" s="206">
        <f t="shared" si="128"/>
        <v>0</v>
      </c>
      <c r="BJ920" s="24" t="s">
        <v>94</v>
      </c>
      <c r="BK920" s="206">
        <f t="shared" si="129"/>
        <v>0</v>
      </c>
      <c r="BL920" s="24" t="s">
        <v>330</v>
      </c>
      <c r="BM920" s="24" t="s">
        <v>3148</v>
      </c>
    </row>
    <row r="921" spans="2:65" s="1" customFormat="1" ht="44.25" customHeight="1">
      <c r="B921" s="41"/>
      <c r="C921" s="234" t="s">
        <v>2102</v>
      </c>
      <c r="D921" s="234" t="s">
        <v>304</v>
      </c>
      <c r="E921" s="235" t="s">
        <v>2033</v>
      </c>
      <c r="F921" s="236" t="s">
        <v>2034</v>
      </c>
      <c r="G921" s="237" t="s">
        <v>301</v>
      </c>
      <c r="H921" s="238">
        <v>1</v>
      </c>
      <c r="I921" s="239"/>
      <c r="J921" s="240">
        <f t="shared" si="120"/>
        <v>0</v>
      </c>
      <c r="K921" s="236" t="s">
        <v>21</v>
      </c>
      <c r="L921" s="241"/>
      <c r="M921" s="242" t="s">
        <v>21</v>
      </c>
      <c r="N921" s="243" t="s">
        <v>43</v>
      </c>
      <c r="O921" s="42"/>
      <c r="P921" s="204">
        <f t="shared" si="121"/>
        <v>0</v>
      </c>
      <c r="Q921" s="204">
        <v>0</v>
      </c>
      <c r="R921" s="204">
        <f t="shared" si="122"/>
        <v>0</v>
      </c>
      <c r="S921" s="204">
        <v>0</v>
      </c>
      <c r="T921" s="205">
        <f t="shared" si="123"/>
        <v>0</v>
      </c>
      <c r="AR921" s="24" t="s">
        <v>408</v>
      </c>
      <c r="AT921" s="24" t="s">
        <v>304</v>
      </c>
      <c r="AU921" s="24" t="s">
        <v>94</v>
      </c>
      <c r="AY921" s="24" t="s">
        <v>250</v>
      </c>
      <c r="BE921" s="206">
        <f t="shared" si="124"/>
        <v>0</v>
      </c>
      <c r="BF921" s="206">
        <f t="shared" si="125"/>
        <v>0</v>
      </c>
      <c r="BG921" s="206">
        <f t="shared" si="126"/>
        <v>0</v>
      </c>
      <c r="BH921" s="206">
        <f t="shared" si="127"/>
        <v>0</v>
      </c>
      <c r="BI921" s="206">
        <f t="shared" si="128"/>
        <v>0</v>
      </c>
      <c r="BJ921" s="24" t="s">
        <v>94</v>
      </c>
      <c r="BK921" s="206">
        <f t="shared" si="129"/>
        <v>0</v>
      </c>
      <c r="BL921" s="24" t="s">
        <v>330</v>
      </c>
      <c r="BM921" s="24" t="s">
        <v>3149</v>
      </c>
    </row>
    <row r="922" spans="2:65" s="1" customFormat="1" ht="22.5" customHeight="1">
      <c r="B922" s="41"/>
      <c r="C922" s="195" t="s">
        <v>2106</v>
      </c>
      <c r="D922" s="195" t="s">
        <v>253</v>
      </c>
      <c r="E922" s="196" t="s">
        <v>2037</v>
      </c>
      <c r="F922" s="197" t="s">
        <v>2038</v>
      </c>
      <c r="G922" s="198" t="s">
        <v>301</v>
      </c>
      <c r="H922" s="199">
        <v>6</v>
      </c>
      <c r="I922" s="200"/>
      <c r="J922" s="201">
        <f t="shared" si="120"/>
        <v>0</v>
      </c>
      <c r="K922" s="197" t="s">
        <v>257</v>
      </c>
      <c r="L922" s="61"/>
      <c r="M922" s="202" t="s">
        <v>21</v>
      </c>
      <c r="N922" s="203" t="s">
        <v>43</v>
      </c>
      <c r="O922" s="42"/>
      <c r="P922" s="204">
        <f t="shared" si="121"/>
        <v>0</v>
      </c>
      <c r="Q922" s="204">
        <v>0</v>
      </c>
      <c r="R922" s="204">
        <f t="shared" si="122"/>
        <v>0</v>
      </c>
      <c r="S922" s="204">
        <v>0</v>
      </c>
      <c r="T922" s="205">
        <f t="shared" si="123"/>
        <v>0</v>
      </c>
      <c r="AR922" s="24" t="s">
        <v>330</v>
      </c>
      <c r="AT922" s="24" t="s">
        <v>253</v>
      </c>
      <c r="AU922" s="24" t="s">
        <v>94</v>
      </c>
      <c r="AY922" s="24" t="s">
        <v>250</v>
      </c>
      <c r="BE922" s="206">
        <f t="shared" si="124"/>
        <v>0</v>
      </c>
      <c r="BF922" s="206">
        <f t="shared" si="125"/>
        <v>0</v>
      </c>
      <c r="BG922" s="206">
        <f t="shared" si="126"/>
        <v>0</v>
      </c>
      <c r="BH922" s="206">
        <f t="shared" si="127"/>
        <v>0</v>
      </c>
      <c r="BI922" s="206">
        <f t="shared" si="128"/>
        <v>0</v>
      </c>
      <c r="BJ922" s="24" t="s">
        <v>94</v>
      </c>
      <c r="BK922" s="206">
        <f t="shared" si="129"/>
        <v>0</v>
      </c>
      <c r="BL922" s="24" t="s">
        <v>330</v>
      </c>
      <c r="BM922" s="24" t="s">
        <v>3150</v>
      </c>
    </row>
    <row r="923" spans="2:65" s="11" customFormat="1">
      <c r="B923" s="207"/>
      <c r="C923" s="208"/>
      <c r="D923" s="221" t="s">
        <v>260</v>
      </c>
      <c r="E923" s="231" t="s">
        <v>21</v>
      </c>
      <c r="F923" s="232" t="s">
        <v>282</v>
      </c>
      <c r="G923" s="208"/>
      <c r="H923" s="233">
        <v>6</v>
      </c>
      <c r="I923" s="213"/>
      <c r="J923" s="208"/>
      <c r="K923" s="208"/>
      <c r="L923" s="214"/>
      <c r="M923" s="215"/>
      <c r="N923" s="216"/>
      <c r="O923" s="216"/>
      <c r="P923" s="216"/>
      <c r="Q923" s="216"/>
      <c r="R923" s="216"/>
      <c r="S923" s="216"/>
      <c r="T923" s="217"/>
      <c r="AT923" s="218" t="s">
        <v>260</v>
      </c>
      <c r="AU923" s="218" t="s">
        <v>94</v>
      </c>
      <c r="AV923" s="11" t="s">
        <v>94</v>
      </c>
      <c r="AW923" s="11" t="s">
        <v>35</v>
      </c>
      <c r="AX923" s="11" t="s">
        <v>79</v>
      </c>
      <c r="AY923" s="218" t="s">
        <v>250</v>
      </c>
    </row>
    <row r="924" spans="2:65" s="1" customFormat="1" ht="22.5" customHeight="1">
      <c r="B924" s="41"/>
      <c r="C924" s="234" t="s">
        <v>2110</v>
      </c>
      <c r="D924" s="234" t="s">
        <v>304</v>
      </c>
      <c r="E924" s="235" t="s">
        <v>2042</v>
      </c>
      <c r="F924" s="236" t="s">
        <v>2043</v>
      </c>
      <c r="G924" s="237" t="s">
        <v>301</v>
      </c>
      <c r="H924" s="238">
        <v>6</v>
      </c>
      <c r="I924" s="239"/>
      <c r="J924" s="240">
        <f>ROUND(I924*H924,2)</f>
        <v>0</v>
      </c>
      <c r="K924" s="236" t="s">
        <v>21</v>
      </c>
      <c r="L924" s="241"/>
      <c r="M924" s="242" t="s">
        <v>21</v>
      </c>
      <c r="N924" s="243" t="s">
        <v>43</v>
      </c>
      <c r="O924" s="42"/>
      <c r="P924" s="204">
        <f>O924*H924</f>
        <v>0</v>
      </c>
      <c r="Q924" s="204">
        <v>0</v>
      </c>
      <c r="R924" s="204">
        <f>Q924*H924</f>
        <v>0</v>
      </c>
      <c r="S924" s="204">
        <v>0</v>
      </c>
      <c r="T924" s="205">
        <f>S924*H924</f>
        <v>0</v>
      </c>
      <c r="AR924" s="24" t="s">
        <v>408</v>
      </c>
      <c r="AT924" s="24" t="s">
        <v>304</v>
      </c>
      <c r="AU924" s="24" t="s">
        <v>94</v>
      </c>
      <c r="AY924" s="24" t="s">
        <v>250</v>
      </c>
      <c r="BE924" s="206">
        <f>IF(N924="základní",J924,0)</f>
        <v>0</v>
      </c>
      <c r="BF924" s="206">
        <f>IF(N924="snížená",J924,0)</f>
        <v>0</v>
      </c>
      <c r="BG924" s="206">
        <f>IF(N924="zákl. přenesená",J924,0)</f>
        <v>0</v>
      </c>
      <c r="BH924" s="206">
        <f>IF(N924="sníž. přenesená",J924,0)</f>
        <v>0</v>
      </c>
      <c r="BI924" s="206">
        <f>IF(N924="nulová",J924,0)</f>
        <v>0</v>
      </c>
      <c r="BJ924" s="24" t="s">
        <v>94</v>
      </c>
      <c r="BK924" s="206">
        <f>ROUND(I924*H924,2)</f>
        <v>0</v>
      </c>
      <c r="BL924" s="24" t="s">
        <v>330</v>
      </c>
      <c r="BM924" s="24" t="s">
        <v>3151</v>
      </c>
    </row>
    <row r="925" spans="2:65" s="1" customFormat="1" ht="22.5" customHeight="1">
      <c r="B925" s="41"/>
      <c r="C925" s="195" t="s">
        <v>2114</v>
      </c>
      <c r="D925" s="195" t="s">
        <v>253</v>
      </c>
      <c r="E925" s="196" t="s">
        <v>3152</v>
      </c>
      <c r="F925" s="197" t="s">
        <v>3153</v>
      </c>
      <c r="G925" s="198" t="s">
        <v>301</v>
      </c>
      <c r="H925" s="199">
        <v>2</v>
      </c>
      <c r="I925" s="200"/>
      <c r="J925" s="201">
        <f>ROUND(I925*H925,2)</f>
        <v>0</v>
      </c>
      <c r="K925" s="197" t="s">
        <v>257</v>
      </c>
      <c r="L925" s="61"/>
      <c r="M925" s="202" t="s">
        <v>21</v>
      </c>
      <c r="N925" s="203" t="s">
        <v>43</v>
      </c>
      <c r="O925" s="42"/>
      <c r="P925" s="204">
        <f>O925*H925</f>
        <v>0</v>
      </c>
      <c r="Q925" s="204">
        <v>2.5000000000000001E-4</v>
      </c>
      <c r="R925" s="204">
        <f>Q925*H925</f>
        <v>5.0000000000000001E-4</v>
      </c>
      <c r="S925" s="204">
        <v>0</v>
      </c>
      <c r="T925" s="205">
        <f>S925*H925</f>
        <v>0</v>
      </c>
      <c r="AR925" s="24" t="s">
        <v>330</v>
      </c>
      <c r="AT925" s="24" t="s">
        <v>253</v>
      </c>
      <c r="AU925" s="24" t="s">
        <v>94</v>
      </c>
      <c r="AY925" s="24" t="s">
        <v>250</v>
      </c>
      <c r="BE925" s="206">
        <f>IF(N925="základní",J925,0)</f>
        <v>0</v>
      </c>
      <c r="BF925" s="206">
        <f>IF(N925="snížená",J925,0)</f>
        <v>0</v>
      </c>
      <c r="BG925" s="206">
        <f>IF(N925="zákl. přenesená",J925,0)</f>
        <v>0</v>
      </c>
      <c r="BH925" s="206">
        <f>IF(N925="sníž. přenesená",J925,0)</f>
        <v>0</v>
      </c>
      <c r="BI925" s="206">
        <f>IF(N925="nulová",J925,0)</f>
        <v>0</v>
      </c>
      <c r="BJ925" s="24" t="s">
        <v>94</v>
      </c>
      <c r="BK925" s="206">
        <f>ROUND(I925*H925,2)</f>
        <v>0</v>
      </c>
      <c r="BL925" s="24" t="s">
        <v>330</v>
      </c>
      <c r="BM925" s="24" t="s">
        <v>3154</v>
      </c>
    </row>
    <row r="926" spans="2:65" s="1" customFormat="1" ht="57" customHeight="1">
      <c r="B926" s="41"/>
      <c r="C926" s="234" t="s">
        <v>2120</v>
      </c>
      <c r="D926" s="234" t="s">
        <v>304</v>
      </c>
      <c r="E926" s="235" t="s">
        <v>3155</v>
      </c>
      <c r="F926" s="236" t="s">
        <v>3156</v>
      </c>
      <c r="G926" s="237" t="s">
        <v>301</v>
      </c>
      <c r="H926" s="238">
        <v>2</v>
      </c>
      <c r="I926" s="239"/>
      <c r="J926" s="240">
        <f>ROUND(I926*H926,2)</f>
        <v>0</v>
      </c>
      <c r="K926" s="236" t="s">
        <v>21</v>
      </c>
      <c r="L926" s="241"/>
      <c r="M926" s="242" t="s">
        <v>21</v>
      </c>
      <c r="N926" s="243" t="s">
        <v>43</v>
      </c>
      <c r="O926" s="42"/>
      <c r="P926" s="204">
        <f>O926*H926</f>
        <v>0</v>
      </c>
      <c r="Q926" s="204">
        <v>0</v>
      </c>
      <c r="R926" s="204">
        <f>Q926*H926</f>
        <v>0</v>
      </c>
      <c r="S926" s="204">
        <v>0</v>
      </c>
      <c r="T926" s="205">
        <f>S926*H926</f>
        <v>0</v>
      </c>
      <c r="AR926" s="24" t="s">
        <v>408</v>
      </c>
      <c r="AT926" s="24" t="s">
        <v>304</v>
      </c>
      <c r="AU926" s="24" t="s">
        <v>94</v>
      </c>
      <c r="AY926" s="24" t="s">
        <v>250</v>
      </c>
      <c r="BE926" s="206">
        <f>IF(N926="základní",J926,0)</f>
        <v>0</v>
      </c>
      <c r="BF926" s="206">
        <f>IF(N926="snížená",J926,0)</f>
        <v>0</v>
      </c>
      <c r="BG926" s="206">
        <f>IF(N926="zákl. přenesená",J926,0)</f>
        <v>0</v>
      </c>
      <c r="BH926" s="206">
        <f>IF(N926="sníž. přenesená",J926,0)</f>
        <v>0</v>
      </c>
      <c r="BI926" s="206">
        <f>IF(N926="nulová",J926,0)</f>
        <v>0</v>
      </c>
      <c r="BJ926" s="24" t="s">
        <v>94</v>
      </c>
      <c r="BK926" s="206">
        <f>ROUND(I926*H926,2)</f>
        <v>0</v>
      </c>
      <c r="BL926" s="24" t="s">
        <v>330</v>
      </c>
      <c r="BM926" s="24" t="s">
        <v>3157</v>
      </c>
    </row>
    <row r="927" spans="2:65" s="1" customFormat="1" ht="22.5" customHeight="1">
      <c r="B927" s="41"/>
      <c r="C927" s="195" t="s">
        <v>2124</v>
      </c>
      <c r="D927" s="195" t="s">
        <v>253</v>
      </c>
      <c r="E927" s="196" t="s">
        <v>2051</v>
      </c>
      <c r="F927" s="197" t="s">
        <v>2052</v>
      </c>
      <c r="G927" s="198" t="s">
        <v>301</v>
      </c>
      <c r="H927" s="199">
        <v>8</v>
      </c>
      <c r="I927" s="200"/>
      <c r="J927" s="201">
        <f>ROUND(I927*H927,2)</f>
        <v>0</v>
      </c>
      <c r="K927" s="197" t="s">
        <v>257</v>
      </c>
      <c r="L927" s="61"/>
      <c r="M927" s="202" t="s">
        <v>21</v>
      </c>
      <c r="N927" s="203" t="s">
        <v>43</v>
      </c>
      <c r="O927" s="42"/>
      <c r="P927" s="204">
        <f>O927*H927</f>
        <v>0</v>
      </c>
      <c r="Q927" s="204">
        <v>2.5000000000000001E-4</v>
      </c>
      <c r="R927" s="204">
        <f>Q927*H927</f>
        <v>2E-3</v>
      </c>
      <c r="S927" s="204">
        <v>0</v>
      </c>
      <c r="T927" s="205">
        <f>S927*H927</f>
        <v>0</v>
      </c>
      <c r="AR927" s="24" t="s">
        <v>330</v>
      </c>
      <c r="AT927" s="24" t="s">
        <v>253</v>
      </c>
      <c r="AU927" s="24" t="s">
        <v>94</v>
      </c>
      <c r="AY927" s="24" t="s">
        <v>250</v>
      </c>
      <c r="BE927" s="206">
        <f>IF(N927="základní",J927,0)</f>
        <v>0</v>
      </c>
      <c r="BF927" s="206">
        <f>IF(N927="snížená",J927,0)</f>
        <v>0</v>
      </c>
      <c r="BG927" s="206">
        <f>IF(N927="zákl. přenesená",J927,0)</f>
        <v>0</v>
      </c>
      <c r="BH927" s="206">
        <f>IF(N927="sníž. přenesená",J927,0)</f>
        <v>0</v>
      </c>
      <c r="BI927" s="206">
        <f>IF(N927="nulová",J927,0)</f>
        <v>0</v>
      </c>
      <c r="BJ927" s="24" t="s">
        <v>94</v>
      </c>
      <c r="BK927" s="206">
        <f>ROUND(I927*H927,2)</f>
        <v>0</v>
      </c>
      <c r="BL927" s="24" t="s">
        <v>330</v>
      </c>
      <c r="BM927" s="24" t="s">
        <v>3158</v>
      </c>
    </row>
    <row r="928" spans="2:65" s="11" customFormat="1">
      <c r="B928" s="207"/>
      <c r="C928" s="208"/>
      <c r="D928" s="221" t="s">
        <v>260</v>
      </c>
      <c r="E928" s="231" t="s">
        <v>21</v>
      </c>
      <c r="F928" s="232" t="s">
        <v>3159</v>
      </c>
      <c r="G928" s="208"/>
      <c r="H928" s="233">
        <v>8</v>
      </c>
      <c r="I928" s="213"/>
      <c r="J928" s="208"/>
      <c r="K928" s="208"/>
      <c r="L928" s="214"/>
      <c r="M928" s="215"/>
      <c r="N928" s="216"/>
      <c r="O928" s="216"/>
      <c r="P928" s="216"/>
      <c r="Q928" s="216"/>
      <c r="R928" s="216"/>
      <c r="S928" s="216"/>
      <c r="T928" s="217"/>
      <c r="AT928" s="218" t="s">
        <v>260</v>
      </c>
      <c r="AU928" s="218" t="s">
        <v>94</v>
      </c>
      <c r="AV928" s="11" t="s">
        <v>94</v>
      </c>
      <c r="AW928" s="11" t="s">
        <v>35</v>
      </c>
      <c r="AX928" s="11" t="s">
        <v>79</v>
      </c>
      <c r="AY928" s="218" t="s">
        <v>250</v>
      </c>
    </row>
    <row r="929" spans="2:65" s="1" customFormat="1" ht="57" customHeight="1">
      <c r="B929" s="41"/>
      <c r="C929" s="234" t="s">
        <v>2129</v>
      </c>
      <c r="D929" s="234" t="s">
        <v>304</v>
      </c>
      <c r="E929" s="235" t="s">
        <v>2056</v>
      </c>
      <c r="F929" s="236" t="s">
        <v>2057</v>
      </c>
      <c r="G929" s="237" t="s">
        <v>301</v>
      </c>
      <c r="H929" s="238">
        <v>6</v>
      </c>
      <c r="I929" s="239"/>
      <c r="J929" s="240">
        <f t="shared" ref="J929:J936" si="130">ROUND(I929*H929,2)</f>
        <v>0</v>
      </c>
      <c r="K929" s="236" t="s">
        <v>21</v>
      </c>
      <c r="L929" s="241"/>
      <c r="M929" s="242" t="s">
        <v>21</v>
      </c>
      <c r="N929" s="243" t="s">
        <v>43</v>
      </c>
      <c r="O929" s="42"/>
      <c r="P929" s="204">
        <f t="shared" ref="P929:P936" si="131">O929*H929</f>
        <v>0</v>
      </c>
      <c r="Q929" s="204">
        <v>0</v>
      </c>
      <c r="R929" s="204">
        <f t="shared" ref="R929:R936" si="132">Q929*H929</f>
        <v>0</v>
      </c>
      <c r="S929" s="204">
        <v>0</v>
      </c>
      <c r="T929" s="205">
        <f t="shared" ref="T929:T936" si="133">S929*H929</f>
        <v>0</v>
      </c>
      <c r="AR929" s="24" t="s">
        <v>408</v>
      </c>
      <c r="AT929" s="24" t="s">
        <v>304</v>
      </c>
      <c r="AU929" s="24" t="s">
        <v>94</v>
      </c>
      <c r="AY929" s="24" t="s">
        <v>250</v>
      </c>
      <c r="BE929" s="206">
        <f t="shared" ref="BE929:BE936" si="134">IF(N929="základní",J929,0)</f>
        <v>0</v>
      </c>
      <c r="BF929" s="206">
        <f t="shared" ref="BF929:BF936" si="135">IF(N929="snížená",J929,0)</f>
        <v>0</v>
      </c>
      <c r="BG929" s="206">
        <f t="shared" ref="BG929:BG936" si="136">IF(N929="zákl. přenesená",J929,0)</f>
        <v>0</v>
      </c>
      <c r="BH929" s="206">
        <f t="shared" ref="BH929:BH936" si="137">IF(N929="sníž. přenesená",J929,0)</f>
        <v>0</v>
      </c>
      <c r="BI929" s="206">
        <f t="shared" ref="BI929:BI936" si="138">IF(N929="nulová",J929,0)</f>
        <v>0</v>
      </c>
      <c r="BJ929" s="24" t="s">
        <v>94</v>
      </c>
      <c r="BK929" s="206">
        <f t="shared" ref="BK929:BK936" si="139">ROUND(I929*H929,2)</f>
        <v>0</v>
      </c>
      <c r="BL929" s="24" t="s">
        <v>330</v>
      </c>
      <c r="BM929" s="24" t="s">
        <v>3160</v>
      </c>
    </row>
    <row r="930" spans="2:65" s="1" customFormat="1" ht="57" customHeight="1">
      <c r="B930" s="41"/>
      <c r="C930" s="234" t="s">
        <v>2135</v>
      </c>
      <c r="D930" s="234" t="s">
        <v>304</v>
      </c>
      <c r="E930" s="235" t="s">
        <v>2060</v>
      </c>
      <c r="F930" s="236" t="s">
        <v>2061</v>
      </c>
      <c r="G930" s="237" t="s">
        <v>301</v>
      </c>
      <c r="H930" s="238">
        <v>2</v>
      </c>
      <c r="I930" s="239"/>
      <c r="J930" s="240">
        <f t="shared" si="130"/>
        <v>0</v>
      </c>
      <c r="K930" s="236" t="s">
        <v>21</v>
      </c>
      <c r="L930" s="241"/>
      <c r="M930" s="242" t="s">
        <v>21</v>
      </c>
      <c r="N930" s="243" t="s">
        <v>43</v>
      </c>
      <c r="O930" s="42"/>
      <c r="P930" s="204">
        <f t="shared" si="131"/>
        <v>0</v>
      </c>
      <c r="Q930" s="204">
        <v>0</v>
      </c>
      <c r="R930" s="204">
        <f t="shared" si="132"/>
        <v>0</v>
      </c>
      <c r="S930" s="204">
        <v>0</v>
      </c>
      <c r="T930" s="205">
        <f t="shared" si="133"/>
        <v>0</v>
      </c>
      <c r="AR930" s="24" t="s">
        <v>408</v>
      </c>
      <c r="AT930" s="24" t="s">
        <v>304</v>
      </c>
      <c r="AU930" s="24" t="s">
        <v>94</v>
      </c>
      <c r="AY930" s="24" t="s">
        <v>250</v>
      </c>
      <c r="BE930" s="206">
        <f t="shared" si="134"/>
        <v>0</v>
      </c>
      <c r="BF930" s="206">
        <f t="shared" si="135"/>
        <v>0</v>
      </c>
      <c r="BG930" s="206">
        <f t="shared" si="136"/>
        <v>0</v>
      </c>
      <c r="BH930" s="206">
        <f t="shared" si="137"/>
        <v>0</v>
      </c>
      <c r="BI930" s="206">
        <f t="shared" si="138"/>
        <v>0</v>
      </c>
      <c r="BJ930" s="24" t="s">
        <v>94</v>
      </c>
      <c r="BK930" s="206">
        <f t="shared" si="139"/>
        <v>0</v>
      </c>
      <c r="BL930" s="24" t="s">
        <v>330</v>
      </c>
      <c r="BM930" s="24" t="s">
        <v>3161</v>
      </c>
    </row>
    <row r="931" spans="2:65" s="1" customFormat="1" ht="22.5" customHeight="1">
      <c r="B931" s="41"/>
      <c r="C931" s="195" t="s">
        <v>2140</v>
      </c>
      <c r="D931" s="195" t="s">
        <v>253</v>
      </c>
      <c r="E931" s="196" t="s">
        <v>3162</v>
      </c>
      <c r="F931" s="197" t="s">
        <v>3163</v>
      </c>
      <c r="G931" s="198" t="s">
        <v>301</v>
      </c>
      <c r="H931" s="199">
        <v>2</v>
      </c>
      <c r="I931" s="200"/>
      <c r="J931" s="201">
        <f t="shared" si="130"/>
        <v>0</v>
      </c>
      <c r="K931" s="197" t="s">
        <v>257</v>
      </c>
      <c r="L931" s="61"/>
      <c r="M931" s="202" t="s">
        <v>21</v>
      </c>
      <c r="N931" s="203" t="s">
        <v>43</v>
      </c>
      <c r="O931" s="42"/>
      <c r="P931" s="204">
        <f t="shared" si="131"/>
        <v>0</v>
      </c>
      <c r="Q931" s="204">
        <v>0</v>
      </c>
      <c r="R931" s="204">
        <f t="shared" si="132"/>
        <v>0</v>
      </c>
      <c r="S931" s="204">
        <v>0</v>
      </c>
      <c r="T931" s="205">
        <f t="shared" si="133"/>
        <v>0</v>
      </c>
      <c r="AR931" s="24" t="s">
        <v>330</v>
      </c>
      <c r="AT931" s="24" t="s">
        <v>253</v>
      </c>
      <c r="AU931" s="24" t="s">
        <v>94</v>
      </c>
      <c r="AY931" s="24" t="s">
        <v>250</v>
      </c>
      <c r="BE931" s="206">
        <f t="shared" si="134"/>
        <v>0</v>
      </c>
      <c r="BF931" s="206">
        <f t="shared" si="135"/>
        <v>0</v>
      </c>
      <c r="BG931" s="206">
        <f t="shared" si="136"/>
        <v>0</v>
      </c>
      <c r="BH931" s="206">
        <f t="shared" si="137"/>
        <v>0</v>
      </c>
      <c r="BI931" s="206">
        <f t="shared" si="138"/>
        <v>0</v>
      </c>
      <c r="BJ931" s="24" t="s">
        <v>94</v>
      </c>
      <c r="BK931" s="206">
        <f t="shared" si="139"/>
        <v>0</v>
      </c>
      <c r="BL931" s="24" t="s">
        <v>330</v>
      </c>
      <c r="BM931" s="24" t="s">
        <v>3164</v>
      </c>
    </row>
    <row r="932" spans="2:65" s="1" customFormat="1" ht="22.5" customHeight="1">
      <c r="B932" s="41"/>
      <c r="C932" s="234" t="s">
        <v>2145</v>
      </c>
      <c r="D932" s="234" t="s">
        <v>304</v>
      </c>
      <c r="E932" s="235" t="s">
        <v>3165</v>
      </c>
      <c r="F932" s="236" t="s">
        <v>3166</v>
      </c>
      <c r="G932" s="237" t="s">
        <v>301</v>
      </c>
      <c r="H932" s="238">
        <v>2</v>
      </c>
      <c r="I932" s="239"/>
      <c r="J932" s="240">
        <f t="shared" si="130"/>
        <v>0</v>
      </c>
      <c r="K932" s="236" t="s">
        <v>257</v>
      </c>
      <c r="L932" s="241"/>
      <c r="M932" s="242" t="s">
        <v>21</v>
      </c>
      <c r="N932" s="243" t="s">
        <v>43</v>
      </c>
      <c r="O932" s="42"/>
      <c r="P932" s="204">
        <f t="shared" si="131"/>
        <v>0</v>
      </c>
      <c r="Q932" s="204">
        <v>6.8000000000000005E-4</v>
      </c>
      <c r="R932" s="204">
        <f t="shared" si="132"/>
        <v>1.3600000000000001E-3</v>
      </c>
      <c r="S932" s="204">
        <v>0</v>
      </c>
      <c r="T932" s="205">
        <f t="shared" si="133"/>
        <v>0</v>
      </c>
      <c r="AR932" s="24" t="s">
        <v>408</v>
      </c>
      <c r="AT932" s="24" t="s">
        <v>304</v>
      </c>
      <c r="AU932" s="24" t="s">
        <v>94</v>
      </c>
      <c r="AY932" s="24" t="s">
        <v>250</v>
      </c>
      <c r="BE932" s="206">
        <f t="shared" si="134"/>
        <v>0</v>
      </c>
      <c r="BF932" s="206">
        <f t="shared" si="135"/>
        <v>0</v>
      </c>
      <c r="BG932" s="206">
        <f t="shared" si="136"/>
        <v>0</v>
      </c>
      <c r="BH932" s="206">
        <f t="shared" si="137"/>
        <v>0</v>
      </c>
      <c r="BI932" s="206">
        <f t="shared" si="138"/>
        <v>0</v>
      </c>
      <c r="BJ932" s="24" t="s">
        <v>94</v>
      </c>
      <c r="BK932" s="206">
        <f t="shared" si="139"/>
        <v>0</v>
      </c>
      <c r="BL932" s="24" t="s">
        <v>330</v>
      </c>
      <c r="BM932" s="24" t="s">
        <v>3167</v>
      </c>
    </row>
    <row r="933" spans="2:65" s="1" customFormat="1" ht="22.5" customHeight="1">
      <c r="B933" s="41"/>
      <c r="C933" s="195" t="s">
        <v>2149</v>
      </c>
      <c r="D933" s="195" t="s">
        <v>253</v>
      </c>
      <c r="E933" s="196" t="s">
        <v>2064</v>
      </c>
      <c r="F933" s="197" t="s">
        <v>2065</v>
      </c>
      <c r="G933" s="198" t="s">
        <v>301</v>
      </c>
      <c r="H933" s="199">
        <v>8</v>
      </c>
      <c r="I933" s="200"/>
      <c r="J933" s="201">
        <f t="shared" si="130"/>
        <v>0</v>
      </c>
      <c r="K933" s="197" t="s">
        <v>257</v>
      </c>
      <c r="L933" s="61"/>
      <c r="M933" s="202" t="s">
        <v>21</v>
      </c>
      <c r="N933" s="203" t="s">
        <v>43</v>
      </c>
      <c r="O933" s="42"/>
      <c r="P933" s="204">
        <f t="shared" si="131"/>
        <v>0</v>
      </c>
      <c r="Q933" s="204">
        <v>0</v>
      </c>
      <c r="R933" s="204">
        <f t="shared" si="132"/>
        <v>0</v>
      </c>
      <c r="S933" s="204">
        <v>0</v>
      </c>
      <c r="T933" s="205">
        <f t="shared" si="133"/>
        <v>0</v>
      </c>
      <c r="AR933" s="24" t="s">
        <v>330</v>
      </c>
      <c r="AT933" s="24" t="s">
        <v>253</v>
      </c>
      <c r="AU933" s="24" t="s">
        <v>94</v>
      </c>
      <c r="AY933" s="24" t="s">
        <v>250</v>
      </c>
      <c r="BE933" s="206">
        <f t="shared" si="134"/>
        <v>0</v>
      </c>
      <c r="BF933" s="206">
        <f t="shared" si="135"/>
        <v>0</v>
      </c>
      <c r="BG933" s="206">
        <f t="shared" si="136"/>
        <v>0</v>
      </c>
      <c r="BH933" s="206">
        <f t="shared" si="137"/>
        <v>0</v>
      </c>
      <c r="BI933" s="206">
        <f t="shared" si="138"/>
        <v>0</v>
      </c>
      <c r="BJ933" s="24" t="s">
        <v>94</v>
      </c>
      <c r="BK933" s="206">
        <f t="shared" si="139"/>
        <v>0</v>
      </c>
      <c r="BL933" s="24" t="s">
        <v>330</v>
      </c>
      <c r="BM933" s="24" t="s">
        <v>3168</v>
      </c>
    </row>
    <row r="934" spans="2:65" s="1" customFormat="1" ht="22.5" customHeight="1">
      <c r="B934" s="41"/>
      <c r="C934" s="234" t="s">
        <v>2153</v>
      </c>
      <c r="D934" s="234" t="s">
        <v>304</v>
      </c>
      <c r="E934" s="235" t="s">
        <v>2068</v>
      </c>
      <c r="F934" s="236" t="s">
        <v>2069</v>
      </c>
      <c r="G934" s="237" t="s">
        <v>301</v>
      </c>
      <c r="H934" s="238">
        <v>8</v>
      </c>
      <c r="I934" s="239"/>
      <c r="J934" s="240">
        <f t="shared" si="130"/>
        <v>0</v>
      </c>
      <c r="K934" s="236" t="s">
        <v>257</v>
      </c>
      <c r="L934" s="241"/>
      <c r="M934" s="242" t="s">
        <v>21</v>
      </c>
      <c r="N934" s="243" t="s">
        <v>43</v>
      </c>
      <c r="O934" s="42"/>
      <c r="P934" s="204">
        <f t="shared" si="131"/>
        <v>0</v>
      </c>
      <c r="Q934" s="204">
        <v>9.1E-4</v>
      </c>
      <c r="R934" s="204">
        <f t="shared" si="132"/>
        <v>7.28E-3</v>
      </c>
      <c r="S934" s="204">
        <v>0</v>
      </c>
      <c r="T934" s="205">
        <f t="shared" si="133"/>
        <v>0</v>
      </c>
      <c r="AR934" s="24" t="s">
        <v>408</v>
      </c>
      <c r="AT934" s="24" t="s">
        <v>304</v>
      </c>
      <c r="AU934" s="24" t="s">
        <v>94</v>
      </c>
      <c r="AY934" s="24" t="s">
        <v>250</v>
      </c>
      <c r="BE934" s="206">
        <f t="shared" si="134"/>
        <v>0</v>
      </c>
      <c r="BF934" s="206">
        <f t="shared" si="135"/>
        <v>0</v>
      </c>
      <c r="BG934" s="206">
        <f t="shared" si="136"/>
        <v>0</v>
      </c>
      <c r="BH934" s="206">
        <f t="shared" si="137"/>
        <v>0</v>
      </c>
      <c r="BI934" s="206">
        <f t="shared" si="138"/>
        <v>0</v>
      </c>
      <c r="BJ934" s="24" t="s">
        <v>94</v>
      </c>
      <c r="BK934" s="206">
        <f t="shared" si="139"/>
        <v>0</v>
      </c>
      <c r="BL934" s="24" t="s">
        <v>330</v>
      </c>
      <c r="BM934" s="24" t="s">
        <v>3169</v>
      </c>
    </row>
    <row r="935" spans="2:65" s="1" customFormat="1" ht="22.5" customHeight="1">
      <c r="B935" s="41"/>
      <c r="C935" s="195" t="s">
        <v>2157</v>
      </c>
      <c r="D935" s="195" t="s">
        <v>253</v>
      </c>
      <c r="E935" s="196" t="s">
        <v>3170</v>
      </c>
      <c r="F935" s="197" t="s">
        <v>3171</v>
      </c>
      <c r="G935" s="198" t="s">
        <v>301</v>
      </c>
      <c r="H935" s="199">
        <v>1</v>
      </c>
      <c r="I935" s="200"/>
      <c r="J935" s="201">
        <f t="shared" si="130"/>
        <v>0</v>
      </c>
      <c r="K935" s="197" t="s">
        <v>257</v>
      </c>
      <c r="L935" s="61"/>
      <c r="M935" s="202" t="s">
        <v>21</v>
      </c>
      <c r="N935" s="203" t="s">
        <v>43</v>
      </c>
      <c r="O935" s="42"/>
      <c r="P935" s="204">
        <f t="shared" si="131"/>
        <v>0</v>
      </c>
      <c r="Q935" s="204">
        <v>4.4999999999999999E-4</v>
      </c>
      <c r="R935" s="204">
        <f t="shared" si="132"/>
        <v>4.4999999999999999E-4</v>
      </c>
      <c r="S935" s="204">
        <v>0</v>
      </c>
      <c r="T935" s="205">
        <f t="shared" si="133"/>
        <v>0</v>
      </c>
      <c r="AR935" s="24" t="s">
        <v>330</v>
      </c>
      <c r="AT935" s="24" t="s">
        <v>253</v>
      </c>
      <c r="AU935" s="24" t="s">
        <v>94</v>
      </c>
      <c r="AY935" s="24" t="s">
        <v>250</v>
      </c>
      <c r="BE935" s="206">
        <f t="shared" si="134"/>
        <v>0</v>
      </c>
      <c r="BF935" s="206">
        <f t="shared" si="135"/>
        <v>0</v>
      </c>
      <c r="BG935" s="206">
        <f t="shared" si="136"/>
        <v>0</v>
      </c>
      <c r="BH935" s="206">
        <f t="shared" si="137"/>
        <v>0</v>
      </c>
      <c r="BI935" s="206">
        <f t="shared" si="138"/>
        <v>0</v>
      </c>
      <c r="BJ935" s="24" t="s">
        <v>94</v>
      </c>
      <c r="BK935" s="206">
        <f t="shared" si="139"/>
        <v>0</v>
      </c>
      <c r="BL935" s="24" t="s">
        <v>330</v>
      </c>
      <c r="BM935" s="24" t="s">
        <v>3172</v>
      </c>
    </row>
    <row r="936" spans="2:65" s="1" customFormat="1" ht="22.5" customHeight="1">
      <c r="B936" s="41"/>
      <c r="C936" s="195" t="s">
        <v>2162</v>
      </c>
      <c r="D936" s="195" t="s">
        <v>253</v>
      </c>
      <c r="E936" s="196" t="s">
        <v>2072</v>
      </c>
      <c r="F936" s="197" t="s">
        <v>2073</v>
      </c>
      <c r="G936" s="198" t="s">
        <v>301</v>
      </c>
      <c r="H936" s="199">
        <v>6</v>
      </c>
      <c r="I936" s="200"/>
      <c r="J936" s="201">
        <f t="shared" si="130"/>
        <v>0</v>
      </c>
      <c r="K936" s="197" t="s">
        <v>257</v>
      </c>
      <c r="L936" s="61"/>
      <c r="M936" s="202" t="s">
        <v>21</v>
      </c>
      <c r="N936" s="203" t="s">
        <v>43</v>
      </c>
      <c r="O936" s="42"/>
      <c r="P936" s="204">
        <f t="shared" si="131"/>
        <v>0</v>
      </c>
      <c r="Q936" s="204">
        <v>4.4999999999999999E-4</v>
      </c>
      <c r="R936" s="204">
        <f t="shared" si="132"/>
        <v>2.7000000000000001E-3</v>
      </c>
      <c r="S936" s="204">
        <v>0</v>
      </c>
      <c r="T936" s="205">
        <f t="shared" si="133"/>
        <v>0</v>
      </c>
      <c r="AR936" s="24" t="s">
        <v>330</v>
      </c>
      <c r="AT936" s="24" t="s">
        <v>253</v>
      </c>
      <c r="AU936" s="24" t="s">
        <v>94</v>
      </c>
      <c r="AY936" s="24" t="s">
        <v>250</v>
      </c>
      <c r="BE936" s="206">
        <f t="shared" si="134"/>
        <v>0</v>
      </c>
      <c r="BF936" s="206">
        <f t="shared" si="135"/>
        <v>0</v>
      </c>
      <c r="BG936" s="206">
        <f t="shared" si="136"/>
        <v>0</v>
      </c>
      <c r="BH936" s="206">
        <f t="shared" si="137"/>
        <v>0</v>
      </c>
      <c r="BI936" s="206">
        <f t="shared" si="138"/>
        <v>0</v>
      </c>
      <c r="BJ936" s="24" t="s">
        <v>94</v>
      </c>
      <c r="BK936" s="206">
        <f t="shared" si="139"/>
        <v>0</v>
      </c>
      <c r="BL936" s="24" t="s">
        <v>330</v>
      </c>
      <c r="BM936" s="24" t="s">
        <v>3173</v>
      </c>
    </row>
    <row r="937" spans="2:65" s="11" customFormat="1">
      <c r="B937" s="207"/>
      <c r="C937" s="208"/>
      <c r="D937" s="221" t="s">
        <v>260</v>
      </c>
      <c r="E937" s="231" t="s">
        <v>21</v>
      </c>
      <c r="F937" s="232" t="s">
        <v>282</v>
      </c>
      <c r="G937" s="208"/>
      <c r="H937" s="233">
        <v>6</v>
      </c>
      <c r="I937" s="213"/>
      <c r="J937" s="208"/>
      <c r="K937" s="208"/>
      <c r="L937" s="214"/>
      <c r="M937" s="215"/>
      <c r="N937" s="216"/>
      <c r="O937" s="216"/>
      <c r="P937" s="216"/>
      <c r="Q937" s="216"/>
      <c r="R937" s="216"/>
      <c r="S937" s="216"/>
      <c r="T937" s="217"/>
      <c r="AT937" s="218" t="s">
        <v>260</v>
      </c>
      <c r="AU937" s="218" t="s">
        <v>94</v>
      </c>
      <c r="AV937" s="11" t="s">
        <v>94</v>
      </c>
      <c r="AW937" s="11" t="s">
        <v>35</v>
      </c>
      <c r="AX937" s="11" t="s">
        <v>79</v>
      </c>
      <c r="AY937" s="218" t="s">
        <v>250</v>
      </c>
    </row>
    <row r="938" spans="2:65" s="1" customFormat="1" ht="31.5" customHeight="1">
      <c r="B938" s="41"/>
      <c r="C938" s="234" t="s">
        <v>2167</v>
      </c>
      <c r="D938" s="234" t="s">
        <v>304</v>
      </c>
      <c r="E938" s="235" t="s">
        <v>2077</v>
      </c>
      <c r="F938" s="236" t="s">
        <v>2078</v>
      </c>
      <c r="G938" s="237" t="s">
        <v>301</v>
      </c>
      <c r="H938" s="238">
        <v>6</v>
      </c>
      <c r="I938" s="239"/>
      <c r="J938" s="240">
        <f>ROUND(I938*H938,2)</f>
        <v>0</v>
      </c>
      <c r="K938" s="236" t="s">
        <v>257</v>
      </c>
      <c r="L938" s="241"/>
      <c r="M938" s="242" t="s">
        <v>21</v>
      </c>
      <c r="N938" s="243" t="s">
        <v>43</v>
      </c>
      <c r="O938" s="42"/>
      <c r="P938" s="204">
        <f>O938*H938</f>
        <v>0</v>
      </c>
      <c r="Q938" s="204">
        <v>1.6E-2</v>
      </c>
      <c r="R938" s="204">
        <f>Q938*H938</f>
        <v>9.6000000000000002E-2</v>
      </c>
      <c r="S938" s="204">
        <v>0</v>
      </c>
      <c r="T938" s="205">
        <f>S938*H938</f>
        <v>0</v>
      </c>
      <c r="AR938" s="24" t="s">
        <v>408</v>
      </c>
      <c r="AT938" s="24" t="s">
        <v>304</v>
      </c>
      <c r="AU938" s="24" t="s">
        <v>94</v>
      </c>
      <c r="AY938" s="24" t="s">
        <v>250</v>
      </c>
      <c r="BE938" s="206">
        <f>IF(N938="základní",J938,0)</f>
        <v>0</v>
      </c>
      <c r="BF938" s="206">
        <f>IF(N938="snížená",J938,0)</f>
        <v>0</v>
      </c>
      <c r="BG938" s="206">
        <f>IF(N938="zákl. přenesená",J938,0)</f>
        <v>0</v>
      </c>
      <c r="BH938" s="206">
        <f>IF(N938="sníž. přenesená",J938,0)</f>
        <v>0</v>
      </c>
      <c r="BI938" s="206">
        <f>IF(N938="nulová",J938,0)</f>
        <v>0</v>
      </c>
      <c r="BJ938" s="24" t="s">
        <v>94</v>
      </c>
      <c r="BK938" s="206">
        <f>ROUND(I938*H938,2)</f>
        <v>0</v>
      </c>
      <c r="BL938" s="24" t="s">
        <v>330</v>
      </c>
      <c r="BM938" s="24" t="s">
        <v>3174</v>
      </c>
    </row>
    <row r="939" spans="2:65" s="1" customFormat="1" ht="22.5" customHeight="1">
      <c r="B939" s="41"/>
      <c r="C939" s="195" t="s">
        <v>2173</v>
      </c>
      <c r="D939" s="195" t="s">
        <v>253</v>
      </c>
      <c r="E939" s="196" t="s">
        <v>2089</v>
      </c>
      <c r="F939" s="197" t="s">
        <v>2090</v>
      </c>
      <c r="G939" s="198" t="s">
        <v>301</v>
      </c>
      <c r="H939" s="199">
        <v>1</v>
      </c>
      <c r="I939" s="200"/>
      <c r="J939" s="201">
        <f>ROUND(I939*H939,2)</f>
        <v>0</v>
      </c>
      <c r="K939" s="197" t="s">
        <v>257</v>
      </c>
      <c r="L939" s="61"/>
      <c r="M939" s="202" t="s">
        <v>21</v>
      </c>
      <c r="N939" s="203" t="s">
        <v>43</v>
      </c>
      <c r="O939" s="42"/>
      <c r="P939" s="204">
        <f>O939*H939</f>
        <v>0</v>
      </c>
      <c r="Q939" s="204">
        <v>0</v>
      </c>
      <c r="R939" s="204">
        <f>Q939*H939</f>
        <v>0</v>
      </c>
      <c r="S939" s="204">
        <v>0</v>
      </c>
      <c r="T939" s="205">
        <f>S939*H939</f>
        <v>0</v>
      </c>
      <c r="AR939" s="24" t="s">
        <v>330</v>
      </c>
      <c r="AT939" s="24" t="s">
        <v>253</v>
      </c>
      <c r="AU939" s="24" t="s">
        <v>94</v>
      </c>
      <c r="AY939" s="24" t="s">
        <v>250</v>
      </c>
      <c r="BE939" s="206">
        <f>IF(N939="základní",J939,0)</f>
        <v>0</v>
      </c>
      <c r="BF939" s="206">
        <f>IF(N939="snížená",J939,0)</f>
        <v>0</v>
      </c>
      <c r="BG939" s="206">
        <f>IF(N939="zákl. přenesená",J939,0)</f>
        <v>0</v>
      </c>
      <c r="BH939" s="206">
        <f>IF(N939="sníž. přenesená",J939,0)</f>
        <v>0</v>
      </c>
      <c r="BI939" s="206">
        <f>IF(N939="nulová",J939,0)</f>
        <v>0</v>
      </c>
      <c r="BJ939" s="24" t="s">
        <v>94</v>
      </c>
      <c r="BK939" s="206">
        <f>ROUND(I939*H939,2)</f>
        <v>0</v>
      </c>
      <c r="BL939" s="24" t="s">
        <v>330</v>
      </c>
      <c r="BM939" s="24" t="s">
        <v>3175</v>
      </c>
    </row>
    <row r="940" spans="2:65" s="1" customFormat="1" ht="22.5" customHeight="1">
      <c r="B940" s="41"/>
      <c r="C940" s="234" t="s">
        <v>2178</v>
      </c>
      <c r="D940" s="234" t="s">
        <v>304</v>
      </c>
      <c r="E940" s="235" t="s">
        <v>2093</v>
      </c>
      <c r="F940" s="236" t="s">
        <v>2094</v>
      </c>
      <c r="G940" s="237" t="s">
        <v>301</v>
      </c>
      <c r="H940" s="238">
        <v>1</v>
      </c>
      <c r="I940" s="239"/>
      <c r="J940" s="240">
        <f>ROUND(I940*H940,2)</f>
        <v>0</v>
      </c>
      <c r="K940" s="236" t="s">
        <v>21</v>
      </c>
      <c r="L940" s="241"/>
      <c r="M940" s="242" t="s">
        <v>21</v>
      </c>
      <c r="N940" s="243" t="s">
        <v>43</v>
      </c>
      <c r="O940" s="42"/>
      <c r="P940" s="204">
        <f>O940*H940</f>
        <v>0</v>
      </c>
      <c r="Q940" s="204">
        <v>2.0799999999999998E-3</v>
      </c>
      <c r="R940" s="204">
        <f>Q940*H940</f>
        <v>2.0799999999999998E-3</v>
      </c>
      <c r="S940" s="204">
        <v>0</v>
      </c>
      <c r="T940" s="205">
        <f>S940*H940</f>
        <v>0</v>
      </c>
      <c r="AR940" s="24" t="s">
        <v>408</v>
      </c>
      <c r="AT940" s="24" t="s">
        <v>304</v>
      </c>
      <c r="AU940" s="24" t="s">
        <v>94</v>
      </c>
      <c r="AY940" s="24" t="s">
        <v>250</v>
      </c>
      <c r="BE940" s="206">
        <f>IF(N940="základní",J940,0)</f>
        <v>0</v>
      </c>
      <c r="BF940" s="206">
        <f>IF(N940="snížená",J940,0)</f>
        <v>0</v>
      </c>
      <c r="BG940" s="206">
        <f>IF(N940="zákl. přenesená",J940,0)</f>
        <v>0</v>
      </c>
      <c r="BH940" s="206">
        <f>IF(N940="sníž. přenesená",J940,0)</f>
        <v>0</v>
      </c>
      <c r="BI940" s="206">
        <f>IF(N940="nulová",J940,0)</f>
        <v>0</v>
      </c>
      <c r="BJ940" s="24" t="s">
        <v>94</v>
      </c>
      <c r="BK940" s="206">
        <f>ROUND(I940*H940,2)</f>
        <v>0</v>
      </c>
      <c r="BL940" s="24" t="s">
        <v>330</v>
      </c>
      <c r="BM940" s="24" t="s">
        <v>3176</v>
      </c>
    </row>
    <row r="941" spans="2:65" s="1" customFormat="1" ht="22.5" customHeight="1">
      <c r="B941" s="41"/>
      <c r="C941" s="195" t="s">
        <v>2183</v>
      </c>
      <c r="D941" s="195" t="s">
        <v>253</v>
      </c>
      <c r="E941" s="196" t="s">
        <v>2097</v>
      </c>
      <c r="F941" s="197" t="s">
        <v>2098</v>
      </c>
      <c r="G941" s="198" t="s">
        <v>647</v>
      </c>
      <c r="H941" s="255"/>
      <c r="I941" s="200"/>
      <c r="J941" s="201">
        <f>ROUND(I941*H941,2)</f>
        <v>0</v>
      </c>
      <c r="K941" s="197" t="s">
        <v>257</v>
      </c>
      <c r="L941" s="61"/>
      <c r="M941" s="202" t="s">
        <v>21</v>
      </c>
      <c r="N941" s="203" t="s">
        <v>43</v>
      </c>
      <c r="O941" s="42"/>
      <c r="P941" s="204">
        <f>O941*H941</f>
        <v>0</v>
      </c>
      <c r="Q941" s="204">
        <v>0</v>
      </c>
      <c r="R941" s="204">
        <f>Q941*H941</f>
        <v>0</v>
      </c>
      <c r="S941" s="204">
        <v>0</v>
      </c>
      <c r="T941" s="205">
        <f>S941*H941</f>
        <v>0</v>
      </c>
      <c r="AR941" s="24" t="s">
        <v>330</v>
      </c>
      <c r="AT941" s="24" t="s">
        <v>253</v>
      </c>
      <c r="AU941" s="24" t="s">
        <v>94</v>
      </c>
      <c r="AY941" s="24" t="s">
        <v>250</v>
      </c>
      <c r="BE941" s="206">
        <f>IF(N941="základní",J941,0)</f>
        <v>0</v>
      </c>
      <c r="BF941" s="206">
        <f>IF(N941="snížená",J941,0)</f>
        <v>0</v>
      </c>
      <c r="BG941" s="206">
        <f>IF(N941="zákl. přenesená",J941,0)</f>
        <v>0</v>
      </c>
      <c r="BH941" s="206">
        <f>IF(N941="sníž. přenesená",J941,0)</f>
        <v>0</v>
      </c>
      <c r="BI941" s="206">
        <f>IF(N941="nulová",J941,0)</f>
        <v>0</v>
      </c>
      <c r="BJ941" s="24" t="s">
        <v>94</v>
      </c>
      <c r="BK941" s="206">
        <f>ROUND(I941*H941,2)</f>
        <v>0</v>
      </c>
      <c r="BL941" s="24" t="s">
        <v>330</v>
      </c>
      <c r="BM941" s="24" t="s">
        <v>3177</v>
      </c>
    </row>
    <row r="942" spans="2:65" s="10" customFormat="1" ht="29.85" customHeight="1">
      <c r="B942" s="178"/>
      <c r="C942" s="179"/>
      <c r="D942" s="192" t="s">
        <v>70</v>
      </c>
      <c r="E942" s="193" t="s">
        <v>2100</v>
      </c>
      <c r="F942" s="193" t="s">
        <v>2101</v>
      </c>
      <c r="G942" s="179"/>
      <c r="H942" s="179"/>
      <c r="I942" s="182"/>
      <c r="J942" s="194">
        <f>BK942</f>
        <v>0</v>
      </c>
      <c r="K942" s="179"/>
      <c r="L942" s="184"/>
      <c r="M942" s="185"/>
      <c r="N942" s="186"/>
      <c r="O942" s="186"/>
      <c r="P942" s="187">
        <f>SUM(P943:P947)</f>
        <v>0</v>
      </c>
      <c r="Q942" s="186"/>
      <c r="R942" s="187">
        <f>SUM(R943:R947)</f>
        <v>0</v>
      </c>
      <c r="S942" s="186"/>
      <c r="T942" s="188">
        <f>SUM(T943:T947)</f>
        <v>0</v>
      </c>
      <c r="AR942" s="189" t="s">
        <v>94</v>
      </c>
      <c r="AT942" s="190" t="s">
        <v>70</v>
      </c>
      <c r="AU942" s="190" t="s">
        <v>79</v>
      </c>
      <c r="AY942" s="189" t="s">
        <v>250</v>
      </c>
      <c r="BK942" s="191">
        <f>SUM(BK943:BK947)</f>
        <v>0</v>
      </c>
    </row>
    <row r="943" spans="2:65" s="1" customFormat="1" ht="22.5" customHeight="1">
      <c r="B943" s="41"/>
      <c r="C943" s="195" t="s">
        <v>2188</v>
      </c>
      <c r="D943" s="195" t="s">
        <v>253</v>
      </c>
      <c r="E943" s="196" t="s">
        <v>2103</v>
      </c>
      <c r="F943" s="197" t="s">
        <v>2104</v>
      </c>
      <c r="G943" s="198" t="s">
        <v>301</v>
      </c>
      <c r="H943" s="199">
        <v>1</v>
      </c>
      <c r="I943" s="200"/>
      <c r="J943" s="201">
        <f>ROUND(I943*H943,2)</f>
        <v>0</v>
      </c>
      <c r="K943" s="197" t="s">
        <v>257</v>
      </c>
      <c r="L943" s="61"/>
      <c r="M943" s="202" t="s">
        <v>21</v>
      </c>
      <c r="N943" s="203" t="s">
        <v>43</v>
      </c>
      <c r="O943" s="42"/>
      <c r="P943" s="204">
        <f>O943*H943</f>
        <v>0</v>
      </c>
      <c r="Q943" s="204">
        <v>0</v>
      </c>
      <c r="R943" s="204">
        <f>Q943*H943</f>
        <v>0</v>
      </c>
      <c r="S943" s="204">
        <v>0</v>
      </c>
      <c r="T943" s="205">
        <f>S943*H943</f>
        <v>0</v>
      </c>
      <c r="AR943" s="24" t="s">
        <v>258</v>
      </c>
      <c r="AT943" s="24" t="s">
        <v>253</v>
      </c>
      <c r="AU943" s="24" t="s">
        <v>94</v>
      </c>
      <c r="AY943" s="24" t="s">
        <v>250</v>
      </c>
      <c r="BE943" s="206">
        <f>IF(N943="základní",J943,0)</f>
        <v>0</v>
      </c>
      <c r="BF943" s="206">
        <f>IF(N943="snížená",J943,0)</f>
        <v>0</v>
      </c>
      <c r="BG943" s="206">
        <f>IF(N943="zákl. přenesená",J943,0)</f>
        <v>0</v>
      </c>
      <c r="BH943" s="206">
        <f>IF(N943="sníž. přenesená",J943,0)</f>
        <v>0</v>
      </c>
      <c r="BI943" s="206">
        <f>IF(N943="nulová",J943,0)</f>
        <v>0</v>
      </c>
      <c r="BJ943" s="24" t="s">
        <v>94</v>
      </c>
      <c r="BK943" s="206">
        <f>ROUND(I943*H943,2)</f>
        <v>0</v>
      </c>
      <c r="BL943" s="24" t="s">
        <v>258</v>
      </c>
      <c r="BM943" s="24" t="s">
        <v>3178</v>
      </c>
    </row>
    <row r="944" spans="2:65" s="1" customFormat="1" ht="57" customHeight="1">
      <c r="B944" s="41"/>
      <c r="C944" s="234" t="s">
        <v>2191</v>
      </c>
      <c r="D944" s="234" t="s">
        <v>304</v>
      </c>
      <c r="E944" s="235" t="s">
        <v>2107</v>
      </c>
      <c r="F944" s="236" t="s">
        <v>2108</v>
      </c>
      <c r="G944" s="237" t="s">
        <v>301</v>
      </c>
      <c r="H944" s="238">
        <v>1</v>
      </c>
      <c r="I944" s="239"/>
      <c r="J944" s="240">
        <f>ROUND(I944*H944,2)</f>
        <v>0</v>
      </c>
      <c r="K944" s="236" t="s">
        <v>21</v>
      </c>
      <c r="L944" s="241"/>
      <c r="M944" s="242" t="s">
        <v>21</v>
      </c>
      <c r="N944" s="243" t="s">
        <v>43</v>
      </c>
      <c r="O944" s="42"/>
      <c r="P944" s="204">
        <f>O944*H944</f>
        <v>0</v>
      </c>
      <c r="Q944" s="204">
        <v>0</v>
      </c>
      <c r="R944" s="204">
        <f>Q944*H944</f>
        <v>0</v>
      </c>
      <c r="S944" s="204">
        <v>0</v>
      </c>
      <c r="T944" s="205">
        <f>S944*H944</f>
        <v>0</v>
      </c>
      <c r="AR944" s="24" t="s">
        <v>408</v>
      </c>
      <c r="AT944" s="24" t="s">
        <v>304</v>
      </c>
      <c r="AU944" s="24" t="s">
        <v>94</v>
      </c>
      <c r="AY944" s="24" t="s">
        <v>250</v>
      </c>
      <c r="BE944" s="206">
        <f>IF(N944="základní",J944,0)</f>
        <v>0</v>
      </c>
      <c r="BF944" s="206">
        <f>IF(N944="snížená",J944,0)</f>
        <v>0</v>
      </c>
      <c r="BG944" s="206">
        <f>IF(N944="zákl. přenesená",J944,0)</f>
        <v>0</v>
      </c>
      <c r="BH944" s="206">
        <f>IF(N944="sníž. přenesená",J944,0)</f>
        <v>0</v>
      </c>
      <c r="BI944" s="206">
        <f>IF(N944="nulová",J944,0)</f>
        <v>0</v>
      </c>
      <c r="BJ944" s="24" t="s">
        <v>94</v>
      </c>
      <c r="BK944" s="206">
        <f>ROUND(I944*H944,2)</f>
        <v>0</v>
      </c>
      <c r="BL944" s="24" t="s">
        <v>330</v>
      </c>
      <c r="BM944" s="24" t="s">
        <v>3179</v>
      </c>
    </row>
    <row r="945" spans="2:65" s="1" customFormat="1" ht="22.5" customHeight="1">
      <c r="B945" s="41"/>
      <c r="C945" s="195" t="s">
        <v>2195</v>
      </c>
      <c r="D945" s="195" t="s">
        <v>253</v>
      </c>
      <c r="E945" s="196" t="s">
        <v>3180</v>
      </c>
      <c r="F945" s="197" t="s">
        <v>3181</v>
      </c>
      <c r="G945" s="198" t="s">
        <v>301</v>
      </c>
      <c r="H945" s="199">
        <v>1</v>
      </c>
      <c r="I945" s="200"/>
      <c r="J945" s="201">
        <f>ROUND(I945*H945,2)</f>
        <v>0</v>
      </c>
      <c r="K945" s="197" t="s">
        <v>21</v>
      </c>
      <c r="L945" s="61"/>
      <c r="M945" s="202" t="s">
        <v>21</v>
      </c>
      <c r="N945" s="203" t="s">
        <v>43</v>
      </c>
      <c r="O945" s="42"/>
      <c r="P945" s="204">
        <f>O945*H945</f>
        <v>0</v>
      </c>
      <c r="Q945" s="204">
        <v>0</v>
      </c>
      <c r="R945" s="204">
        <f>Q945*H945</f>
        <v>0</v>
      </c>
      <c r="S945" s="204">
        <v>0</v>
      </c>
      <c r="T945" s="205">
        <f>S945*H945</f>
        <v>0</v>
      </c>
      <c r="AR945" s="24" t="s">
        <v>330</v>
      </c>
      <c r="AT945" s="24" t="s">
        <v>253</v>
      </c>
      <c r="AU945" s="24" t="s">
        <v>94</v>
      </c>
      <c r="AY945" s="24" t="s">
        <v>250</v>
      </c>
      <c r="BE945" s="206">
        <f>IF(N945="základní",J945,0)</f>
        <v>0</v>
      </c>
      <c r="BF945" s="206">
        <f>IF(N945="snížená",J945,0)</f>
        <v>0</v>
      </c>
      <c r="BG945" s="206">
        <f>IF(N945="zákl. přenesená",J945,0)</f>
        <v>0</v>
      </c>
      <c r="BH945" s="206">
        <f>IF(N945="sníž. přenesená",J945,0)</f>
        <v>0</v>
      </c>
      <c r="BI945" s="206">
        <f>IF(N945="nulová",J945,0)</f>
        <v>0</v>
      </c>
      <c r="BJ945" s="24" t="s">
        <v>94</v>
      </c>
      <c r="BK945" s="206">
        <f>ROUND(I945*H945,2)</f>
        <v>0</v>
      </c>
      <c r="BL945" s="24" t="s">
        <v>330</v>
      </c>
      <c r="BM945" s="24" t="s">
        <v>3182</v>
      </c>
    </row>
    <row r="946" spans="2:65" s="1" customFormat="1" ht="44.25" customHeight="1">
      <c r="B946" s="41"/>
      <c r="C946" s="234" t="s">
        <v>2199</v>
      </c>
      <c r="D946" s="234" t="s">
        <v>304</v>
      </c>
      <c r="E946" s="235" t="s">
        <v>3183</v>
      </c>
      <c r="F946" s="236" t="s">
        <v>3184</v>
      </c>
      <c r="G946" s="237" t="s">
        <v>301</v>
      </c>
      <c r="H946" s="238">
        <v>1</v>
      </c>
      <c r="I946" s="239"/>
      <c r="J946" s="240">
        <f>ROUND(I946*H946,2)</f>
        <v>0</v>
      </c>
      <c r="K946" s="236" t="s">
        <v>21</v>
      </c>
      <c r="L946" s="241"/>
      <c r="M946" s="242" t="s">
        <v>21</v>
      </c>
      <c r="N946" s="243" t="s">
        <v>43</v>
      </c>
      <c r="O946" s="42"/>
      <c r="P946" s="204">
        <f>O946*H946</f>
        <v>0</v>
      </c>
      <c r="Q946" s="204">
        <v>0</v>
      </c>
      <c r="R946" s="204">
        <f>Q946*H946</f>
        <v>0</v>
      </c>
      <c r="S946" s="204">
        <v>0</v>
      </c>
      <c r="T946" s="205">
        <f>S946*H946</f>
        <v>0</v>
      </c>
      <c r="AR946" s="24" t="s">
        <v>408</v>
      </c>
      <c r="AT946" s="24" t="s">
        <v>304</v>
      </c>
      <c r="AU946" s="24" t="s">
        <v>94</v>
      </c>
      <c r="AY946" s="24" t="s">
        <v>250</v>
      </c>
      <c r="BE946" s="206">
        <f>IF(N946="základní",J946,0)</f>
        <v>0</v>
      </c>
      <c r="BF946" s="206">
        <f>IF(N946="snížená",J946,0)</f>
        <v>0</v>
      </c>
      <c r="BG946" s="206">
        <f>IF(N946="zákl. přenesená",J946,0)</f>
        <v>0</v>
      </c>
      <c r="BH946" s="206">
        <f>IF(N946="sníž. přenesená",J946,0)</f>
        <v>0</v>
      </c>
      <c r="BI946" s="206">
        <f>IF(N946="nulová",J946,0)</f>
        <v>0</v>
      </c>
      <c r="BJ946" s="24" t="s">
        <v>94</v>
      </c>
      <c r="BK946" s="206">
        <f>ROUND(I946*H946,2)</f>
        <v>0</v>
      </c>
      <c r="BL946" s="24" t="s">
        <v>330</v>
      </c>
      <c r="BM946" s="24" t="s">
        <v>3185</v>
      </c>
    </row>
    <row r="947" spans="2:65" s="1" customFormat="1" ht="22.5" customHeight="1">
      <c r="B947" s="41"/>
      <c r="C947" s="195" t="s">
        <v>2205</v>
      </c>
      <c r="D947" s="195" t="s">
        <v>253</v>
      </c>
      <c r="E947" s="196" t="s">
        <v>2115</v>
      </c>
      <c r="F947" s="197" t="s">
        <v>2116</v>
      </c>
      <c r="G947" s="198" t="s">
        <v>647</v>
      </c>
      <c r="H947" s="255"/>
      <c r="I947" s="200"/>
      <c r="J947" s="201">
        <f>ROUND(I947*H947,2)</f>
        <v>0</v>
      </c>
      <c r="K947" s="197" t="s">
        <v>257</v>
      </c>
      <c r="L947" s="61"/>
      <c r="M947" s="202" t="s">
        <v>21</v>
      </c>
      <c r="N947" s="203" t="s">
        <v>43</v>
      </c>
      <c r="O947" s="42"/>
      <c r="P947" s="204">
        <f>O947*H947</f>
        <v>0</v>
      </c>
      <c r="Q947" s="204">
        <v>0</v>
      </c>
      <c r="R947" s="204">
        <f>Q947*H947</f>
        <v>0</v>
      </c>
      <c r="S947" s="204">
        <v>0</v>
      </c>
      <c r="T947" s="205">
        <f>S947*H947</f>
        <v>0</v>
      </c>
      <c r="AR947" s="24" t="s">
        <v>330</v>
      </c>
      <c r="AT947" s="24" t="s">
        <v>253</v>
      </c>
      <c r="AU947" s="24" t="s">
        <v>94</v>
      </c>
      <c r="AY947" s="24" t="s">
        <v>250</v>
      </c>
      <c r="BE947" s="206">
        <f>IF(N947="základní",J947,0)</f>
        <v>0</v>
      </c>
      <c r="BF947" s="206">
        <f>IF(N947="snížená",J947,0)</f>
        <v>0</v>
      </c>
      <c r="BG947" s="206">
        <f>IF(N947="zákl. přenesená",J947,0)</f>
        <v>0</v>
      </c>
      <c r="BH947" s="206">
        <f>IF(N947="sníž. přenesená",J947,0)</f>
        <v>0</v>
      </c>
      <c r="BI947" s="206">
        <f>IF(N947="nulová",J947,0)</f>
        <v>0</v>
      </c>
      <c r="BJ947" s="24" t="s">
        <v>94</v>
      </c>
      <c r="BK947" s="206">
        <f>ROUND(I947*H947,2)</f>
        <v>0</v>
      </c>
      <c r="BL947" s="24" t="s">
        <v>330</v>
      </c>
      <c r="BM947" s="24" t="s">
        <v>3186</v>
      </c>
    </row>
    <row r="948" spans="2:65" s="10" customFormat="1" ht="29.85" customHeight="1">
      <c r="B948" s="178"/>
      <c r="C948" s="179"/>
      <c r="D948" s="192" t="s">
        <v>70</v>
      </c>
      <c r="E948" s="193" t="s">
        <v>2118</v>
      </c>
      <c r="F948" s="193" t="s">
        <v>2119</v>
      </c>
      <c r="G948" s="179"/>
      <c r="H948" s="179"/>
      <c r="I948" s="182"/>
      <c r="J948" s="194">
        <f>BK948</f>
        <v>0</v>
      </c>
      <c r="K948" s="179"/>
      <c r="L948" s="184"/>
      <c r="M948" s="185"/>
      <c r="N948" s="186"/>
      <c r="O948" s="186"/>
      <c r="P948" s="187">
        <f>SUM(P949:P978)</f>
        <v>0</v>
      </c>
      <c r="Q948" s="186"/>
      <c r="R948" s="187">
        <f>SUM(R949:R978)</f>
        <v>8.0882680000000012E-2</v>
      </c>
      <c r="S948" s="186"/>
      <c r="T948" s="188">
        <f>SUM(T949:T978)</f>
        <v>0</v>
      </c>
      <c r="AR948" s="189" t="s">
        <v>94</v>
      </c>
      <c r="AT948" s="190" t="s">
        <v>70</v>
      </c>
      <c r="AU948" s="190" t="s">
        <v>79</v>
      </c>
      <c r="AY948" s="189" t="s">
        <v>250</v>
      </c>
      <c r="BK948" s="191">
        <f>SUM(BK949:BK978)</f>
        <v>0</v>
      </c>
    </row>
    <row r="949" spans="2:65" s="1" customFormat="1" ht="22.5" customHeight="1">
      <c r="B949" s="41"/>
      <c r="C949" s="195" t="s">
        <v>2214</v>
      </c>
      <c r="D949" s="195" t="s">
        <v>253</v>
      </c>
      <c r="E949" s="196" t="s">
        <v>2121</v>
      </c>
      <c r="F949" s="197" t="s">
        <v>2122</v>
      </c>
      <c r="G949" s="198" t="s">
        <v>356</v>
      </c>
      <c r="H949" s="199">
        <v>9.19</v>
      </c>
      <c r="I949" s="200"/>
      <c r="J949" s="201">
        <f>ROUND(I949*H949,2)</f>
        <v>0</v>
      </c>
      <c r="K949" s="197" t="s">
        <v>21</v>
      </c>
      <c r="L949" s="61"/>
      <c r="M949" s="202" t="s">
        <v>21</v>
      </c>
      <c r="N949" s="203" t="s">
        <v>43</v>
      </c>
      <c r="O949" s="42"/>
      <c r="P949" s="204">
        <f>O949*H949</f>
        <v>0</v>
      </c>
      <c r="Q949" s="204">
        <v>6.2E-4</v>
      </c>
      <c r="R949" s="204">
        <f>Q949*H949</f>
        <v>5.6977999999999994E-3</v>
      </c>
      <c r="S949" s="204">
        <v>0</v>
      </c>
      <c r="T949" s="205">
        <f>S949*H949</f>
        <v>0</v>
      </c>
      <c r="AR949" s="24" t="s">
        <v>330</v>
      </c>
      <c r="AT949" s="24" t="s">
        <v>253</v>
      </c>
      <c r="AU949" s="24" t="s">
        <v>94</v>
      </c>
      <c r="AY949" s="24" t="s">
        <v>250</v>
      </c>
      <c r="BE949" s="206">
        <f>IF(N949="základní",J949,0)</f>
        <v>0</v>
      </c>
      <c r="BF949" s="206">
        <f>IF(N949="snížená",J949,0)</f>
        <v>0</v>
      </c>
      <c r="BG949" s="206">
        <f>IF(N949="zákl. přenesená",J949,0)</f>
        <v>0</v>
      </c>
      <c r="BH949" s="206">
        <f>IF(N949="sníž. přenesená",J949,0)</f>
        <v>0</v>
      </c>
      <c r="BI949" s="206">
        <f>IF(N949="nulová",J949,0)</f>
        <v>0</v>
      </c>
      <c r="BJ949" s="24" t="s">
        <v>94</v>
      </c>
      <c r="BK949" s="206">
        <f>ROUND(I949*H949,2)</f>
        <v>0</v>
      </c>
      <c r="BL949" s="24" t="s">
        <v>330</v>
      </c>
      <c r="BM949" s="24" t="s">
        <v>3187</v>
      </c>
    </row>
    <row r="950" spans="2:65" s="11" customFormat="1">
      <c r="B950" s="207"/>
      <c r="C950" s="208"/>
      <c r="D950" s="209" t="s">
        <v>260</v>
      </c>
      <c r="E950" s="210" t="s">
        <v>21</v>
      </c>
      <c r="F950" s="211" t="s">
        <v>3188</v>
      </c>
      <c r="G950" s="208"/>
      <c r="H950" s="212">
        <v>9.19</v>
      </c>
      <c r="I950" s="213"/>
      <c r="J950" s="208"/>
      <c r="K950" s="208"/>
      <c r="L950" s="214"/>
      <c r="M950" s="215"/>
      <c r="N950" s="216"/>
      <c r="O950" s="216"/>
      <c r="P950" s="216"/>
      <c r="Q950" s="216"/>
      <c r="R950" s="216"/>
      <c r="S950" s="216"/>
      <c r="T950" s="217"/>
      <c r="AT950" s="218" t="s">
        <v>260</v>
      </c>
      <c r="AU950" s="218" t="s">
        <v>94</v>
      </c>
      <c r="AV950" s="11" t="s">
        <v>94</v>
      </c>
      <c r="AW950" s="11" t="s">
        <v>35</v>
      </c>
      <c r="AX950" s="11" t="s">
        <v>71</v>
      </c>
      <c r="AY950" s="218" t="s">
        <v>250</v>
      </c>
    </row>
    <row r="951" spans="2:65" s="12" customFormat="1">
      <c r="B951" s="219"/>
      <c r="C951" s="220"/>
      <c r="D951" s="221" t="s">
        <v>260</v>
      </c>
      <c r="E951" s="222" t="s">
        <v>170</v>
      </c>
      <c r="F951" s="223" t="s">
        <v>263</v>
      </c>
      <c r="G951" s="220"/>
      <c r="H951" s="224">
        <v>9.19</v>
      </c>
      <c r="I951" s="225"/>
      <c r="J951" s="220"/>
      <c r="K951" s="220"/>
      <c r="L951" s="226"/>
      <c r="M951" s="227"/>
      <c r="N951" s="228"/>
      <c r="O951" s="228"/>
      <c r="P951" s="228"/>
      <c r="Q951" s="228"/>
      <c r="R951" s="228"/>
      <c r="S951" s="228"/>
      <c r="T951" s="229"/>
      <c r="AT951" s="230" t="s">
        <v>260</v>
      </c>
      <c r="AU951" s="230" t="s">
        <v>94</v>
      </c>
      <c r="AV951" s="12" t="s">
        <v>251</v>
      </c>
      <c r="AW951" s="12" t="s">
        <v>35</v>
      </c>
      <c r="AX951" s="12" t="s">
        <v>79</v>
      </c>
      <c r="AY951" s="230" t="s">
        <v>250</v>
      </c>
    </row>
    <row r="952" spans="2:65" s="1" customFormat="1" ht="22.5" customHeight="1">
      <c r="B952" s="41"/>
      <c r="C952" s="234" t="s">
        <v>2219</v>
      </c>
      <c r="D952" s="234" t="s">
        <v>304</v>
      </c>
      <c r="E952" s="235" t="s">
        <v>2125</v>
      </c>
      <c r="F952" s="236" t="s">
        <v>2126</v>
      </c>
      <c r="G952" s="237" t="s">
        <v>271</v>
      </c>
      <c r="H952" s="238">
        <v>0.80900000000000005</v>
      </c>
      <c r="I952" s="239"/>
      <c r="J952" s="240">
        <f>ROUND(I952*H952,2)</f>
        <v>0</v>
      </c>
      <c r="K952" s="236" t="s">
        <v>21</v>
      </c>
      <c r="L952" s="241"/>
      <c r="M952" s="242" t="s">
        <v>21</v>
      </c>
      <c r="N952" s="243" t="s">
        <v>43</v>
      </c>
      <c r="O952" s="42"/>
      <c r="P952" s="204">
        <f>O952*H952</f>
        <v>0</v>
      </c>
      <c r="Q952" s="204">
        <v>0</v>
      </c>
      <c r="R952" s="204">
        <f>Q952*H952</f>
        <v>0</v>
      </c>
      <c r="S952" s="204">
        <v>0</v>
      </c>
      <c r="T952" s="205">
        <f>S952*H952</f>
        <v>0</v>
      </c>
      <c r="AR952" s="24" t="s">
        <v>408</v>
      </c>
      <c r="AT952" s="24" t="s">
        <v>304</v>
      </c>
      <c r="AU952" s="24" t="s">
        <v>94</v>
      </c>
      <c r="AY952" s="24" t="s">
        <v>250</v>
      </c>
      <c r="BE952" s="206">
        <f>IF(N952="základní",J952,0)</f>
        <v>0</v>
      </c>
      <c r="BF952" s="206">
        <f>IF(N952="snížená",J952,0)</f>
        <v>0</v>
      </c>
      <c r="BG952" s="206">
        <f>IF(N952="zákl. přenesená",J952,0)</f>
        <v>0</v>
      </c>
      <c r="BH952" s="206">
        <f>IF(N952="sníž. přenesená",J952,0)</f>
        <v>0</v>
      </c>
      <c r="BI952" s="206">
        <f>IF(N952="nulová",J952,0)</f>
        <v>0</v>
      </c>
      <c r="BJ952" s="24" t="s">
        <v>94</v>
      </c>
      <c r="BK952" s="206">
        <f>ROUND(I952*H952,2)</f>
        <v>0</v>
      </c>
      <c r="BL952" s="24" t="s">
        <v>330</v>
      </c>
      <c r="BM952" s="24" t="s">
        <v>3189</v>
      </c>
    </row>
    <row r="953" spans="2:65" s="11" customFormat="1">
      <c r="B953" s="207"/>
      <c r="C953" s="208"/>
      <c r="D953" s="221" t="s">
        <v>260</v>
      </c>
      <c r="E953" s="231" t="s">
        <v>21</v>
      </c>
      <c r="F953" s="232" t="s">
        <v>2128</v>
      </c>
      <c r="G953" s="208"/>
      <c r="H953" s="233">
        <v>0.80900000000000005</v>
      </c>
      <c r="I953" s="213"/>
      <c r="J953" s="208"/>
      <c r="K953" s="208"/>
      <c r="L953" s="214"/>
      <c r="M953" s="215"/>
      <c r="N953" s="216"/>
      <c r="O953" s="216"/>
      <c r="P953" s="216"/>
      <c r="Q953" s="216"/>
      <c r="R953" s="216"/>
      <c r="S953" s="216"/>
      <c r="T953" s="217"/>
      <c r="AT953" s="218" t="s">
        <v>260</v>
      </c>
      <c r="AU953" s="218" t="s">
        <v>94</v>
      </c>
      <c r="AV953" s="11" t="s">
        <v>94</v>
      </c>
      <c r="AW953" s="11" t="s">
        <v>35</v>
      </c>
      <c r="AX953" s="11" t="s">
        <v>79</v>
      </c>
      <c r="AY953" s="218" t="s">
        <v>250</v>
      </c>
    </row>
    <row r="954" spans="2:65" s="1" customFormat="1" ht="22.5" customHeight="1">
      <c r="B954" s="41"/>
      <c r="C954" s="195" t="s">
        <v>2223</v>
      </c>
      <c r="D954" s="195" t="s">
        <v>253</v>
      </c>
      <c r="E954" s="196" t="s">
        <v>2130</v>
      </c>
      <c r="F954" s="197" t="s">
        <v>2131</v>
      </c>
      <c r="G954" s="198" t="s">
        <v>271</v>
      </c>
      <c r="H954" s="199">
        <v>16.135999999999999</v>
      </c>
      <c r="I954" s="200"/>
      <c r="J954" s="201">
        <f>ROUND(I954*H954,2)</f>
        <v>0</v>
      </c>
      <c r="K954" s="197" t="s">
        <v>257</v>
      </c>
      <c r="L954" s="61"/>
      <c r="M954" s="202" t="s">
        <v>21</v>
      </c>
      <c r="N954" s="203" t="s">
        <v>43</v>
      </c>
      <c r="O954" s="42"/>
      <c r="P954" s="204">
        <f>O954*H954</f>
        <v>0</v>
      </c>
      <c r="Q954" s="204">
        <v>3.6600000000000001E-3</v>
      </c>
      <c r="R954" s="204">
        <f>Q954*H954</f>
        <v>5.9057760000000001E-2</v>
      </c>
      <c r="S954" s="204">
        <v>0</v>
      </c>
      <c r="T954" s="205">
        <f>S954*H954</f>
        <v>0</v>
      </c>
      <c r="AR954" s="24" t="s">
        <v>330</v>
      </c>
      <c r="AT954" s="24" t="s">
        <v>253</v>
      </c>
      <c r="AU954" s="24" t="s">
        <v>94</v>
      </c>
      <c r="AY954" s="24" t="s">
        <v>250</v>
      </c>
      <c r="BE954" s="206">
        <f>IF(N954="základní",J954,0)</f>
        <v>0</v>
      </c>
      <c r="BF954" s="206">
        <f>IF(N954="snížená",J954,0)</f>
        <v>0</v>
      </c>
      <c r="BG954" s="206">
        <f>IF(N954="zákl. přenesená",J954,0)</f>
        <v>0</v>
      </c>
      <c r="BH954" s="206">
        <f>IF(N954="sníž. přenesená",J954,0)</f>
        <v>0</v>
      </c>
      <c r="BI954" s="206">
        <f>IF(N954="nulová",J954,0)</f>
        <v>0</v>
      </c>
      <c r="BJ954" s="24" t="s">
        <v>94</v>
      </c>
      <c r="BK954" s="206">
        <f>ROUND(I954*H954,2)</f>
        <v>0</v>
      </c>
      <c r="BL954" s="24" t="s">
        <v>330</v>
      </c>
      <c r="BM954" s="24" t="s">
        <v>3190</v>
      </c>
    </row>
    <row r="955" spans="2:65" s="11" customFormat="1">
      <c r="B955" s="207"/>
      <c r="C955" s="208"/>
      <c r="D955" s="209" t="s">
        <v>260</v>
      </c>
      <c r="E955" s="210" t="s">
        <v>21</v>
      </c>
      <c r="F955" s="211" t="s">
        <v>3191</v>
      </c>
      <c r="G955" s="208"/>
      <c r="H955" s="212">
        <v>9.4</v>
      </c>
      <c r="I955" s="213"/>
      <c r="J955" s="208"/>
      <c r="K955" s="208"/>
      <c r="L955" s="214"/>
      <c r="M955" s="215"/>
      <c r="N955" s="216"/>
      <c r="O955" s="216"/>
      <c r="P955" s="216"/>
      <c r="Q955" s="216"/>
      <c r="R955" s="216"/>
      <c r="S955" s="216"/>
      <c r="T955" s="217"/>
      <c r="AT955" s="218" t="s">
        <v>260</v>
      </c>
      <c r="AU955" s="218" t="s">
        <v>94</v>
      </c>
      <c r="AV955" s="11" t="s">
        <v>94</v>
      </c>
      <c r="AW955" s="11" t="s">
        <v>35</v>
      </c>
      <c r="AX955" s="11" t="s">
        <v>71</v>
      </c>
      <c r="AY955" s="218" t="s">
        <v>250</v>
      </c>
    </row>
    <row r="956" spans="2:65" s="12" customFormat="1">
      <c r="B956" s="219"/>
      <c r="C956" s="220"/>
      <c r="D956" s="209" t="s">
        <v>260</v>
      </c>
      <c r="E956" s="256" t="s">
        <v>149</v>
      </c>
      <c r="F956" s="257" t="s">
        <v>263</v>
      </c>
      <c r="G956" s="220"/>
      <c r="H956" s="258">
        <v>9.4</v>
      </c>
      <c r="I956" s="225"/>
      <c r="J956" s="220"/>
      <c r="K956" s="220"/>
      <c r="L956" s="226"/>
      <c r="M956" s="227"/>
      <c r="N956" s="228"/>
      <c r="O956" s="228"/>
      <c r="P956" s="228"/>
      <c r="Q956" s="228"/>
      <c r="R956" s="228"/>
      <c r="S956" s="228"/>
      <c r="T956" s="229"/>
      <c r="AT956" s="230" t="s">
        <v>260</v>
      </c>
      <c r="AU956" s="230" t="s">
        <v>94</v>
      </c>
      <c r="AV956" s="12" t="s">
        <v>251</v>
      </c>
      <c r="AW956" s="12" t="s">
        <v>35</v>
      </c>
      <c r="AX956" s="12" t="s">
        <v>71</v>
      </c>
      <c r="AY956" s="230" t="s">
        <v>250</v>
      </c>
    </row>
    <row r="957" spans="2:65" s="11" customFormat="1">
      <c r="B957" s="207"/>
      <c r="C957" s="208"/>
      <c r="D957" s="209" t="s">
        <v>260</v>
      </c>
      <c r="E957" s="210" t="s">
        <v>21</v>
      </c>
      <c r="F957" s="211" t="s">
        <v>3192</v>
      </c>
      <c r="G957" s="208"/>
      <c r="H957" s="212">
        <v>6.7359999999999998</v>
      </c>
      <c r="I957" s="213"/>
      <c r="J957" s="208"/>
      <c r="K957" s="208"/>
      <c r="L957" s="214"/>
      <c r="M957" s="215"/>
      <c r="N957" s="216"/>
      <c r="O957" s="216"/>
      <c r="P957" s="216"/>
      <c r="Q957" s="216"/>
      <c r="R957" s="216"/>
      <c r="S957" s="216"/>
      <c r="T957" s="217"/>
      <c r="AT957" s="218" t="s">
        <v>260</v>
      </c>
      <c r="AU957" s="218" t="s">
        <v>94</v>
      </c>
      <c r="AV957" s="11" t="s">
        <v>94</v>
      </c>
      <c r="AW957" s="11" t="s">
        <v>35</v>
      </c>
      <c r="AX957" s="11" t="s">
        <v>71</v>
      </c>
      <c r="AY957" s="218" t="s">
        <v>250</v>
      </c>
    </row>
    <row r="958" spans="2:65" s="12" customFormat="1">
      <c r="B958" s="219"/>
      <c r="C958" s="220"/>
      <c r="D958" s="209" t="s">
        <v>260</v>
      </c>
      <c r="E958" s="256" t="s">
        <v>151</v>
      </c>
      <c r="F958" s="257" t="s">
        <v>263</v>
      </c>
      <c r="G958" s="220"/>
      <c r="H958" s="258">
        <v>6.7359999999999998</v>
      </c>
      <c r="I958" s="225"/>
      <c r="J958" s="220"/>
      <c r="K958" s="220"/>
      <c r="L958" s="226"/>
      <c r="M958" s="227"/>
      <c r="N958" s="228"/>
      <c r="O958" s="228"/>
      <c r="P958" s="228"/>
      <c r="Q958" s="228"/>
      <c r="R958" s="228"/>
      <c r="S958" s="228"/>
      <c r="T958" s="229"/>
      <c r="AT958" s="230" t="s">
        <v>260</v>
      </c>
      <c r="AU958" s="230" t="s">
        <v>94</v>
      </c>
      <c r="AV958" s="12" t="s">
        <v>251</v>
      </c>
      <c r="AW958" s="12" t="s">
        <v>35</v>
      </c>
      <c r="AX958" s="12" t="s">
        <v>71</v>
      </c>
      <c r="AY958" s="230" t="s">
        <v>250</v>
      </c>
    </row>
    <row r="959" spans="2:65" s="14" customFormat="1">
      <c r="B959" s="259"/>
      <c r="C959" s="260"/>
      <c r="D959" s="221" t="s">
        <v>260</v>
      </c>
      <c r="E959" s="261" t="s">
        <v>21</v>
      </c>
      <c r="F959" s="262" t="s">
        <v>663</v>
      </c>
      <c r="G959" s="260"/>
      <c r="H959" s="263">
        <v>16.135999999999999</v>
      </c>
      <c r="I959" s="264"/>
      <c r="J959" s="260"/>
      <c r="K959" s="260"/>
      <c r="L959" s="265"/>
      <c r="M959" s="266"/>
      <c r="N959" s="267"/>
      <c r="O959" s="267"/>
      <c r="P959" s="267"/>
      <c r="Q959" s="267"/>
      <c r="R959" s="267"/>
      <c r="S959" s="267"/>
      <c r="T959" s="268"/>
      <c r="AT959" s="269" t="s">
        <v>260</v>
      </c>
      <c r="AU959" s="269" t="s">
        <v>94</v>
      </c>
      <c r="AV959" s="14" t="s">
        <v>258</v>
      </c>
      <c r="AW959" s="14" t="s">
        <v>35</v>
      </c>
      <c r="AX959" s="14" t="s">
        <v>79</v>
      </c>
      <c r="AY959" s="269" t="s">
        <v>250</v>
      </c>
    </row>
    <row r="960" spans="2:65" s="1" customFormat="1" ht="22.5" customHeight="1">
      <c r="B960" s="41"/>
      <c r="C960" s="234" t="s">
        <v>2227</v>
      </c>
      <c r="D960" s="234" t="s">
        <v>304</v>
      </c>
      <c r="E960" s="235" t="s">
        <v>2136</v>
      </c>
      <c r="F960" s="236" t="s">
        <v>2137</v>
      </c>
      <c r="G960" s="237" t="s">
        <v>271</v>
      </c>
      <c r="H960" s="238">
        <v>17.75</v>
      </c>
      <c r="I960" s="239"/>
      <c r="J960" s="240">
        <f>ROUND(I960*H960,2)</f>
        <v>0</v>
      </c>
      <c r="K960" s="236" t="s">
        <v>21</v>
      </c>
      <c r="L960" s="241"/>
      <c r="M960" s="242" t="s">
        <v>21</v>
      </c>
      <c r="N960" s="243" t="s">
        <v>43</v>
      </c>
      <c r="O960" s="42"/>
      <c r="P960" s="204">
        <f>O960*H960</f>
        <v>0</v>
      </c>
      <c r="Q960" s="204">
        <v>0</v>
      </c>
      <c r="R960" s="204">
        <f>Q960*H960</f>
        <v>0</v>
      </c>
      <c r="S960" s="204">
        <v>0</v>
      </c>
      <c r="T960" s="205">
        <f>S960*H960</f>
        <v>0</v>
      </c>
      <c r="AR960" s="24" t="s">
        <v>408</v>
      </c>
      <c r="AT960" s="24" t="s">
        <v>304</v>
      </c>
      <c r="AU960" s="24" t="s">
        <v>94</v>
      </c>
      <c r="AY960" s="24" t="s">
        <v>250</v>
      </c>
      <c r="BE960" s="206">
        <f>IF(N960="základní",J960,0)</f>
        <v>0</v>
      </c>
      <c r="BF960" s="206">
        <f>IF(N960="snížená",J960,0)</f>
        <v>0</v>
      </c>
      <c r="BG960" s="206">
        <f>IF(N960="zákl. přenesená",J960,0)</f>
        <v>0</v>
      </c>
      <c r="BH960" s="206">
        <f>IF(N960="sníž. přenesená",J960,0)</f>
        <v>0</v>
      </c>
      <c r="BI960" s="206">
        <f>IF(N960="nulová",J960,0)</f>
        <v>0</v>
      </c>
      <c r="BJ960" s="24" t="s">
        <v>94</v>
      </c>
      <c r="BK960" s="206">
        <f>ROUND(I960*H960,2)</f>
        <v>0</v>
      </c>
      <c r="BL960" s="24" t="s">
        <v>330</v>
      </c>
      <c r="BM960" s="24" t="s">
        <v>3193</v>
      </c>
    </row>
    <row r="961" spans="2:65" s="11" customFormat="1">
      <c r="B961" s="207"/>
      <c r="C961" s="208"/>
      <c r="D961" s="221" t="s">
        <v>260</v>
      </c>
      <c r="E961" s="231" t="s">
        <v>21</v>
      </c>
      <c r="F961" s="232" t="s">
        <v>2139</v>
      </c>
      <c r="G961" s="208"/>
      <c r="H961" s="233">
        <v>17.75</v>
      </c>
      <c r="I961" s="213"/>
      <c r="J961" s="208"/>
      <c r="K961" s="208"/>
      <c r="L961" s="214"/>
      <c r="M961" s="215"/>
      <c r="N961" s="216"/>
      <c r="O961" s="216"/>
      <c r="P961" s="216"/>
      <c r="Q961" s="216"/>
      <c r="R961" s="216"/>
      <c r="S961" s="216"/>
      <c r="T961" s="217"/>
      <c r="AT961" s="218" t="s">
        <v>260</v>
      </c>
      <c r="AU961" s="218" t="s">
        <v>94</v>
      </c>
      <c r="AV961" s="11" t="s">
        <v>94</v>
      </c>
      <c r="AW961" s="11" t="s">
        <v>35</v>
      </c>
      <c r="AX961" s="11" t="s">
        <v>79</v>
      </c>
      <c r="AY961" s="218" t="s">
        <v>250</v>
      </c>
    </row>
    <row r="962" spans="2:65" s="1" customFormat="1" ht="22.5" customHeight="1">
      <c r="B962" s="41"/>
      <c r="C962" s="195" t="s">
        <v>2232</v>
      </c>
      <c r="D962" s="195" t="s">
        <v>253</v>
      </c>
      <c r="E962" s="196" t="s">
        <v>2141</v>
      </c>
      <c r="F962" s="197" t="s">
        <v>2142</v>
      </c>
      <c r="G962" s="198" t="s">
        <v>271</v>
      </c>
      <c r="H962" s="199">
        <v>3.8</v>
      </c>
      <c r="I962" s="200"/>
      <c r="J962" s="201">
        <f>ROUND(I962*H962,2)</f>
        <v>0</v>
      </c>
      <c r="K962" s="197" t="s">
        <v>257</v>
      </c>
      <c r="L962" s="61"/>
      <c r="M962" s="202" t="s">
        <v>21</v>
      </c>
      <c r="N962" s="203" t="s">
        <v>43</v>
      </c>
      <c r="O962" s="42"/>
      <c r="P962" s="204">
        <f>O962*H962</f>
        <v>0</v>
      </c>
      <c r="Q962" s="204">
        <v>0</v>
      </c>
      <c r="R962" s="204">
        <f>Q962*H962</f>
        <v>0</v>
      </c>
      <c r="S962" s="204">
        <v>0</v>
      </c>
      <c r="T962" s="205">
        <f>S962*H962</f>
        <v>0</v>
      </c>
      <c r="AR962" s="24" t="s">
        <v>330</v>
      </c>
      <c r="AT962" s="24" t="s">
        <v>253</v>
      </c>
      <c r="AU962" s="24" t="s">
        <v>94</v>
      </c>
      <c r="AY962" s="24" t="s">
        <v>250</v>
      </c>
      <c r="BE962" s="206">
        <f>IF(N962="základní",J962,0)</f>
        <v>0</v>
      </c>
      <c r="BF962" s="206">
        <f>IF(N962="snížená",J962,0)</f>
        <v>0</v>
      </c>
      <c r="BG962" s="206">
        <f>IF(N962="zákl. přenesená",J962,0)</f>
        <v>0</v>
      </c>
      <c r="BH962" s="206">
        <f>IF(N962="sníž. přenesená",J962,0)</f>
        <v>0</v>
      </c>
      <c r="BI962" s="206">
        <f>IF(N962="nulová",J962,0)</f>
        <v>0</v>
      </c>
      <c r="BJ962" s="24" t="s">
        <v>94</v>
      </c>
      <c r="BK962" s="206">
        <f>ROUND(I962*H962,2)</f>
        <v>0</v>
      </c>
      <c r="BL962" s="24" t="s">
        <v>330</v>
      </c>
      <c r="BM962" s="24" t="s">
        <v>3194</v>
      </c>
    </row>
    <row r="963" spans="2:65" s="11" customFormat="1">
      <c r="B963" s="207"/>
      <c r="C963" s="208"/>
      <c r="D963" s="221" t="s">
        <v>260</v>
      </c>
      <c r="E963" s="231" t="s">
        <v>21</v>
      </c>
      <c r="F963" s="232" t="s">
        <v>3195</v>
      </c>
      <c r="G963" s="208"/>
      <c r="H963" s="233">
        <v>3.8</v>
      </c>
      <c r="I963" s="213"/>
      <c r="J963" s="208"/>
      <c r="K963" s="208"/>
      <c r="L963" s="214"/>
      <c r="M963" s="215"/>
      <c r="N963" s="216"/>
      <c r="O963" s="216"/>
      <c r="P963" s="216"/>
      <c r="Q963" s="216"/>
      <c r="R963" s="216"/>
      <c r="S963" s="216"/>
      <c r="T963" s="217"/>
      <c r="AT963" s="218" t="s">
        <v>260</v>
      </c>
      <c r="AU963" s="218" t="s">
        <v>94</v>
      </c>
      <c r="AV963" s="11" t="s">
        <v>94</v>
      </c>
      <c r="AW963" s="11" t="s">
        <v>35</v>
      </c>
      <c r="AX963" s="11" t="s">
        <v>79</v>
      </c>
      <c r="AY963" s="218" t="s">
        <v>250</v>
      </c>
    </row>
    <row r="964" spans="2:65" s="1" customFormat="1" ht="22.5" customHeight="1">
      <c r="B964" s="41"/>
      <c r="C964" s="195" t="s">
        <v>2237</v>
      </c>
      <c r="D964" s="195" t="s">
        <v>253</v>
      </c>
      <c r="E964" s="196" t="s">
        <v>2146</v>
      </c>
      <c r="F964" s="197" t="s">
        <v>2147</v>
      </c>
      <c r="G964" s="198" t="s">
        <v>271</v>
      </c>
      <c r="H964" s="199">
        <v>16.135999999999999</v>
      </c>
      <c r="I964" s="200"/>
      <c r="J964" s="201">
        <f>ROUND(I964*H964,2)</f>
        <v>0</v>
      </c>
      <c r="K964" s="197" t="s">
        <v>257</v>
      </c>
      <c r="L964" s="61"/>
      <c r="M964" s="202" t="s">
        <v>21</v>
      </c>
      <c r="N964" s="203" t="s">
        <v>43</v>
      </c>
      <c r="O964" s="42"/>
      <c r="P964" s="204">
        <f>O964*H964</f>
        <v>0</v>
      </c>
      <c r="Q964" s="204">
        <v>6.2E-4</v>
      </c>
      <c r="R964" s="204">
        <f>Q964*H964</f>
        <v>1.0004319999999999E-2</v>
      </c>
      <c r="S964" s="204">
        <v>0</v>
      </c>
      <c r="T964" s="205">
        <f>S964*H964</f>
        <v>0</v>
      </c>
      <c r="AR964" s="24" t="s">
        <v>330</v>
      </c>
      <c r="AT964" s="24" t="s">
        <v>253</v>
      </c>
      <c r="AU964" s="24" t="s">
        <v>94</v>
      </c>
      <c r="AY964" s="24" t="s">
        <v>250</v>
      </c>
      <c r="BE964" s="206">
        <f>IF(N964="základní",J964,0)</f>
        <v>0</v>
      </c>
      <c r="BF964" s="206">
        <f>IF(N964="snížená",J964,0)</f>
        <v>0</v>
      </c>
      <c r="BG964" s="206">
        <f>IF(N964="zákl. přenesená",J964,0)</f>
        <v>0</v>
      </c>
      <c r="BH964" s="206">
        <f>IF(N964="sníž. přenesená",J964,0)</f>
        <v>0</v>
      </c>
      <c r="BI964" s="206">
        <f>IF(N964="nulová",J964,0)</f>
        <v>0</v>
      </c>
      <c r="BJ964" s="24" t="s">
        <v>94</v>
      </c>
      <c r="BK964" s="206">
        <f>ROUND(I964*H964,2)</f>
        <v>0</v>
      </c>
      <c r="BL964" s="24" t="s">
        <v>330</v>
      </c>
      <c r="BM964" s="24" t="s">
        <v>3196</v>
      </c>
    </row>
    <row r="965" spans="2:65" s="11" customFormat="1">
      <c r="B965" s="207"/>
      <c r="C965" s="208"/>
      <c r="D965" s="221" t="s">
        <v>260</v>
      </c>
      <c r="E965" s="231" t="s">
        <v>21</v>
      </c>
      <c r="F965" s="232" t="s">
        <v>617</v>
      </c>
      <c r="G965" s="208"/>
      <c r="H965" s="233">
        <v>16.135999999999999</v>
      </c>
      <c r="I965" s="213"/>
      <c r="J965" s="208"/>
      <c r="K965" s="208"/>
      <c r="L965" s="214"/>
      <c r="M965" s="215"/>
      <c r="N965" s="216"/>
      <c r="O965" s="216"/>
      <c r="P965" s="216"/>
      <c r="Q965" s="216"/>
      <c r="R965" s="216"/>
      <c r="S965" s="216"/>
      <c r="T965" s="217"/>
      <c r="AT965" s="218" t="s">
        <v>260</v>
      </c>
      <c r="AU965" s="218" t="s">
        <v>94</v>
      </c>
      <c r="AV965" s="11" t="s">
        <v>94</v>
      </c>
      <c r="AW965" s="11" t="s">
        <v>35</v>
      </c>
      <c r="AX965" s="11" t="s">
        <v>79</v>
      </c>
      <c r="AY965" s="218" t="s">
        <v>250</v>
      </c>
    </row>
    <row r="966" spans="2:65" s="1" customFormat="1" ht="22.5" customHeight="1">
      <c r="B966" s="41"/>
      <c r="C966" s="195" t="s">
        <v>2242</v>
      </c>
      <c r="D966" s="195" t="s">
        <v>253</v>
      </c>
      <c r="E966" s="196" t="s">
        <v>2150</v>
      </c>
      <c r="F966" s="197" t="s">
        <v>2151</v>
      </c>
      <c r="G966" s="198" t="s">
        <v>271</v>
      </c>
      <c r="H966" s="199">
        <v>16.135999999999999</v>
      </c>
      <c r="I966" s="200"/>
      <c r="J966" s="201">
        <f>ROUND(I966*H966,2)</f>
        <v>0</v>
      </c>
      <c r="K966" s="197" t="s">
        <v>257</v>
      </c>
      <c r="L966" s="61"/>
      <c r="M966" s="202" t="s">
        <v>21</v>
      </c>
      <c r="N966" s="203" t="s">
        <v>43</v>
      </c>
      <c r="O966" s="42"/>
      <c r="P966" s="204">
        <f>O966*H966</f>
        <v>0</v>
      </c>
      <c r="Q966" s="204">
        <v>2.9999999999999997E-4</v>
      </c>
      <c r="R966" s="204">
        <f>Q966*H966</f>
        <v>4.8407999999999993E-3</v>
      </c>
      <c r="S966" s="204">
        <v>0</v>
      </c>
      <c r="T966" s="205">
        <f>S966*H966</f>
        <v>0</v>
      </c>
      <c r="AR966" s="24" t="s">
        <v>330</v>
      </c>
      <c r="AT966" s="24" t="s">
        <v>253</v>
      </c>
      <c r="AU966" s="24" t="s">
        <v>94</v>
      </c>
      <c r="AY966" s="24" t="s">
        <v>250</v>
      </c>
      <c r="BE966" s="206">
        <f>IF(N966="základní",J966,0)</f>
        <v>0</v>
      </c>
      <c r="BF966" s="206">
        <f>IF(N966="snížená",J966,0)</f>
        <v>0</v>
      </c>
      <c r="BG966" s="206">
        <f>IF(N966="zákl. přenesená",J966,0)</f>
        <v>0</v>
      </c>
      <c r="BH966" s="206">
        <f>IF(N966="sníž. přenesená",J966,0)</f>
        <v>0</v>
      </c>
      <c r="BI966" s="206">
        <f>IF(N966="nulová",J966,0)</f>
        <v>0</v>
      </c>
      <c r="BJ966" s="24" t="s">
        <v>94</v>
      </c>
      <c r="BK966" s="206">
        <f>ROUND(I966*H966,2)</f>
        <v>0</v>
      </c>
      <c r="BL966" s="24" t="s">
        <v>330</v>
      </c>
      <c r="BM966" s="24" t="s">
        <v>3197</v>
      </c>
    </row>
    <row r="967" spans="2:65" s="11" customFormat="1">
      <c r="B967" s="207"/>
      <c r="C967" s="208"/>
      <c r="D967" s="221" t="s">
        <v>260</v>
      </c>
      <c r="E967" s="231" t="s">
        <v>21</v>
      </c>
      <c r="F967" s="232" t="s">
        <v>617</v>
      </c>
      <c r="G967" s="208"/>
      <c r="H967" s="233">
        <v>16.135999999999999</v>
      </c>
      <c r="I967" s="213"/>
      <c r="J967" s="208"/>
      <c r="K967" s="208"/>
      <c r="L967" s="214"/>
      <c r="M967" s="215"/>
      <c r="N967" s="216"/>
      <c r="O967" s="216"/>
      <c r="P967" s="216"/>
      <c r="Q967" s="216"/>
      <c r="R967" s="216"/>
      <c r="S967" s="216"/>
      <c r="T967" s="217"/>
      <c r="AT967" s="218" t="s">
        <v>260</v>
      </c>
      <c r="AU967" s="218" t="s">
        <v>94</v>
      </c>
      <c r="AV967" s="11" t="s">
        <v>94</v>
      </c>
      <c r="AW967" s="11" t="s">
        <v>35</v>
      </c>
      <c r="AX967" s="11" t="s">
        <v>79</v>
      </c>
      <c r="AY967" s="218" t="s">
        <v>250</v>
      </c>
    </row>
    <row r="968" spans="2:65" s="1" customFormat="1" ht="22.5" customHeight="1">
      <c r="B968" s="41"/>
      <c r="C968" s="195" t="s">
        <v>2249</v>
      </c>
      <c r="D968" s="195" t="s">
        <v>253</v>
      </c>
      <c r="E968" s="196" t="s">
        <v>2154</v>
      </c>
      <c r="F968" s="197" t="s">
        <v>2155</v>
      </c>
      <c r="G968" s="198" t="s">
        <v>356</v>
      </c>
      <c r="H968" s="199">
        <v>26.4</v>
      </c>
      <c r="I968" s="200"/>
      <c r="J968" s="201">
        <f>ROUND(I968*H968,2)</f>
        <v>0</v>
      </c>
      <c r="K968" s="197" t="s">
        <v>257</v>
      </c>
      <c r="L968" s="61"/>
      <c r="M968" s="202" t="s">
        <v>21</v>
      </c>
      <c r="N968" s="203" t="s">
        <v>43</v>
      </c>
      <c r="O968" s="42"/>
      <c r="P968" s="204">
        <f>O968*H968</f>
        <v>0</v>
      </c>
      <c r="Q968" s="204">
        <v>3.0000000000000001E-5</v>
      </c>
      <c r="R968" s="204">
        <f>Q968*H968</f>
        <v>7.9199999999999995E-4</v>
      </c>
      <c r="S968" s="204">
        <v>0</v>
      </c>
      <c r="T968" s="205">
        <f>S968*H968</f>
        <v>0</v>
      </c>
      <c r="AR968" s="24" t="s">
        <v>330</v>
      </c>
      <c r="AT968" s="24" t="s">
        <v>253</v>
      </c>
      <c r="AU968" s="24" t="s">
        <v>94</v>
      </c>
      <c r="AY968" s="24" t="s">
        <v>250</v>
      </c>
      <c r="BE968" s="206">
        <f>IF(N968="základní",J968,0)</f>
        <v>0</v>
      </c>
      <c r="BF968" s="206">
        <f>IF(N968="snížená",J968,0)</f>
        <v>0</v>
      </c>
      <c r="BG968" s="206">
        <f>IF(N968="zákl. přenesená",J968,0)</f>
        <v>0</v>
      </c>
      <c r="BH968" s="206">
        <f>IF(N968="sníž. přenesená",J968,0)</f>
        <v>0</v>
      </c>
      <c r="BI968" s="206">
        <f>IF(N968="nulová",J968,0)</f>
        <v>0</v>
      </c>
      <c r="BJ968" s="24" t="s">
        <v>94</v>
      </c>
      <c r="BK968" s="206">
        <f>ROUND(I968*H968,2)</f>
        <v>0</v>
      </c>
      <c r="BL968" s="24" t="s">
        <v>330</v>
      </c>
      <c r="BM968" s="24" t="s">
        <v>3198</v>
      </c>
    </row>
    <row r="969" spans="2:65" s="11" customFormat="1">
      <c r="B969" s="207"/>
      <c r="C969" s="208"/>
      <c r="D969" s="209" t="s">
        <v>260</v>
      </c>
      <c r="E969" s="210" t="s">
        <v>21</v>
      </c>
      <c r="F969" s="211" t="s">
        <v>3188</v>
      </c>
      <c r="G969" s="208"/>
      <c r="H969" s="212">
        <v>9.19</v>
      </c>
      <c r="I969" s="213"/>
      <c r="J969" s="208"/>
      <c r="K969" s="208"/>
      <c r="L969" s="214"/>
      <c r="M969" s="215"/>
      <c r="N969" s="216"/>
      <c r="O969" s="216"/>
      <c r="P969" s="216"/>
      <c r="Q969" s="216"/>
      <c r="R969" s="216"/>
      <c r="S969" s="216"/>
      <c r="T969" s="217"/>
      <c r="AT969" s="218" t="s">
        <v>260</v>
      </c>
      <c r="AU969" s="218" t="s">
        <v>94</v>
      </c>
      <c r="AV969" s="11" t="s">
        <v>94</v>
      </c>
      <c r="AW969" s="11" t="s">
        <v>35</v>
      </c>
      <c r="AX969" s="11" t="s">
        <v>71</v>
      </c>
      <c r="AY969" s="218" t="s">
        <v>250</v>
      </c>
    </row>
    <row r="970" spans="2:65" s="11" customFormat="1">
      <c r="B970" s="207"/>
      <c r="C970" s="208"/>
      <c r="D970" s="209" t="s">
        <v>260</v>
      </c>
      <c r="E970" s="210" t="s">
        <v>21</v>
      </c>
      <c r="F970" s="211" t="s">
        <v>2605</v>
      </c>
      <c r="G970" s="208"/>
      <c r="H970" s="212">
        <v>9.3800000000000008</v>
      </c>
      <c r="I970" s="213"/>
      <c r="J970" s="208"/>
      <c r="K970" s="208"/>
      <c r="L970" s="214"/>
      <c r="M970" s="215"/>
      <c r="N970" s="216"/>
      <c r="O970" s="216"/>
      <c r="P970" s="216"/>
      <c r="Q970" s="216"/>
      <c r="R970" s="216"/>
      <c r="S970" s="216"/>
      <c r="T970" s="217"/>
      <c r="AT970" s="218" t="s">
        <v>260</v>
      </c>
      <c r="AU970" s="218" t="s">
        <v>94</v>
      </c>
      <c r="AV970" s="11" t="s">
        <v>94</v>
      </c>
      <c r="AW970" s="11" t="s">
        <v>35</v>
      </c>
      <c r="AX970" s="11" t="s">
        <v>71</v>
      </c>
      <c r="AY970" s="218" t="s">
        <v>250</v>
      </c>
    </row>
    <row r="971" spans="2:65" s="11" customFormat="1">
      <c r="B971" s="207"/>
      <c r="C971" s="208"/>
      <c r="D971" s="209" t="s">
        <v>260</v>
      </c>
      <c r="E971" s="210" t="s">
        <v>21</v>
      </c>
      <c r="F971" s="211" t="s">
        <v>2609</v>
      </c>
      <c r="G971" s="208"/>
      <c r="H971" s="212">
        <v>7.83</v>
      </c>
      <c r="I971" s="213"/>
      <c r="J971" s="208"/>
      <c r="K971" s="208"/>
      <c r="L971" s="214"/>
      <c r="M971" s="215"/>
      <c r="N971" s="216"/>
      <c r="O971" s="216"/>
      <c r="P971" s="216"/>
      <c r="Q971" s="216"/>
      <c r="R971" s="216"/>
      <c r="S971" s="216"/>
      <c r="T971" s="217"/>
      <c r="AT971" s="218" t="s">
        <v>260</v>
      </c>
      <c r="AU971" s="218" t="s">
        <v>94</v>
      </c>
      <c r="AV971" s="11" t="s">
        <v>94</v>
      </c>
      <c r="AW971" s="11" t="s">
        <v>35</v>
      </c>
      <c r="AX971" s="11" t="s">
        <v>71</v>
      </c>
      <c r="AY971" s="218" t="s">
        <v>250</v>
      </c>
    </row>
    <row r="972" spans="2:65" s="12" customFormat="1">
      <c r="B972" s="219"/>
      <c r="C972" s="220"/>
      <c r="D972" s="221" t="s">
        <v>260</v>
      </c>
      <c r="E972" s="222" t="s">
        <v>21</v>
      </c>
      <c r="F972" s="223" t="s">
        <v>263</v>
      </c>
      <c r="G972" s="220"/>
      <c r="H972" s="224">
        <v>26.4</v>
      </c>
      <c r="I972" s="225"/>
      <c r="J972" s="220"/>
      <c r="K972" s="220"/>
      <c r="L972" s="226"/>
      <c r="M972" s="227"/>
      <c r="N972" s="228"/>
      <c r="O972" s="228"/>
      <c r="P972" s="228"/>
      <c r="Q972" s="228"/>
      <c r="R972" s="228"/>
      <c r="S972" s="228"/>
      <c r="T972" s="229"/>
      <c r="AT972" s="230" t="s">
        <v>260</v>
      </c>
      <c r="AU972" s="230" t="s">
        <v>94</v>
      </c>
      <c r="AV972" s="12" t="s">
        <v>251</v>
      </c>
      <c r="AW972" s="12" t="s">
        <v>35</v>
      </c>
      <c r="AX972" s="12" t="s">
        <v>79</v>
      </c>
      <c r="AY972" s="230" t="s">
        <v>250</v>
      </c>
    </row>
    <row r="973" spans="2:65" s="1" customFormat="1" ht="22.5" customHeight="1">
      <c r="B973" s="41"/>
      <c r="C973" s="195" t="s">
        <v>2255</v>
      </c>
      <c r="D973" s="195" t="s">
        <v>253</v>
      </c>
      <c r="E973" s="196" t="s">
        <v>2158</v>
      </c>
      <c r="F973" s="197" t="s">
        <v>2159</v>
      </c>
      <c r="G973" s="198" t="s">
        <v>356</v>
      </c>
      <c r="H973" s="199">
        <v>2.4500000000000002</v>
      </c>
      <c r="I973" s="200"/>
      <c r="J973" s="201">
        <f>ROUND(I973*H973,2)</f>
        <v>0</v>
      </c>
      <c r="K973" s="197" t="s">
        <v>411</v>
      </c>
      <c r="L973" s="61"/>
      <c r="M973" s="202" t="s">
        <v>21</v>
      </c>
      <c r="N973" s="203" t="s">
        <v>43</v>
      </c>
      <c r="O973" s="42"/>
      <c r="P973" s="204">
        <f>O973*H973</f>
        <v>0</v>
      </c>
      <c r="Q973" s="204">
        <v>2.0000000000000001E-4</v>
      </c>
      <c r="R973" s="204">
        <f>Q973*H973</f>
        <v>4.9000000000000009E-4</v>
      </c>
      <c r="S973" s="204">
        <v>0</v>
      </c>
      <c r="T973" s="205">
        <f>S973*H973</f>
        <v>0</v>
      </c>
      <c r="AR973" s="24" t="s">
        <v>330</v>
      </c>
      <c r="AT973" s="24" t="s">
        <v>253</v>
      </c>
      <c r="AU973" s="24" t="s">
        <v>94</v>
      </c>
      <c r="AY973" s="24" t="s">
        <v>250</v>
      </c>
      <c r="BE973" s="206">
        <f>IF(N973="základní",J973,0)</f>
        <v>0</v>
      </c>
      <c r="BF973" s="206">
        <f>IF(N973="snížená",J973,0)</f>
        <v>0</v>
      </c>
      <c r="BG973" s="206">
        <f>IF(N973="zákl. přenesená",J973,0)</f>
        <v>0</v>
      </c>
      <c r="BH973" s="206">
        <f>IF(N973="sníž. přenesená",J973,0)</f>
        <v>0</v>
      </c>
      <c r="BI973" s="206">
        <f>IF(N973="nulová",J973,0)</f>
        <v>0</v>
      </c>
      <c r="BJ973" s="24" t="s">
        <v>94</v>
      </c>
      <c r="BK973" s="206">
        <f>ROUND(I973*H973,2)</f>
        <v>0</v>
      </c>
      <c r="BL973" s="24" t="s">
        <v>330</v>
      </c>
      <c r="BM973" s="24" t="s">
        <v>3199</v>
      </c>
    </row>
    <row r="974" spans="2:65" s="11" customFormat="1">
      <c r="B974" s="207"/>
      <c r="C974" s="208"/>
      <c r="D974" s="209" t="s">
        <v>260</v>
      </c>
      <c r="E974" s="210" t="s">
        <v>21</v>
      </c>
      <c r="F974" s="211" t="s">
        <v>3200</v>
      </c>
      <c r="G974" s="208"/>
      <c r="H974" s="212">
        <v>2.4500000000000002</v>
      </c>
      <c r="I974" s="213"/>
      <c r="J974" s="208"/>
      <c r="K974" s="208"/>
      <c r="L974" s="214"/>
      <c r="M974" s="215"/>
      <c r="N974" s="216"/>
      <c r="O974" s="216"/>
      <c r="P974" s="216"/>
      <c r="Q974" s="216"/>
      <c r="R974" s="216"/>
      <c r="S974" s="216"/>
      <c r="T974" s="217"/>
      <c r="AT974" s="218" t="s">
        <v>260</v>
      </c>
      <c r="AU974" s="218" t="s">
        <v>94</v>
      </c>
      <c r="AV974" s="11" t="s">
        <v>94</v>
      </c>
      <c r="AW974" s="11" t="s">
        <v>35</v>
      </c>
      <c r="AX974" s="11" t="s">
        <v>71</v>
      </c>
      <c r="AY974" s="218" t="s">
        <v>250</v>
      </c>
    </row>
    <row r="975" spans="2:65" s="12" customFormat="1">
      <c r="B975" s="219"/>
      <c r="C975" s="220"/>
      <c r="D975" s="221" t="s">
        <v>260</v>
      </c>
      <c r="E975" s="222" t="s">
        <v>156</v>
      </c>
      <c r="F975" s="223" t="s">
        <v>263</v>
      </c>
      <c r="G975" s="220"/>
      <c r="H975" s="224">
        <v>2.4500000000000002</v>
      </c>
      <c r="I975" s="225"/>
      <c r="J975" s="220"/>
      <c r="K975" s="220"/>
      <c r="L975" s="226"/>
      <c r="M975" s="227"/>
      <c r="N975" s="228"/>
      <c r="O975" s="228"/>
      <c r="P975" s="228"/>
      <c r="Q975" s="228"/>
      <c r="R975" s="228"/>
      <c r="S975" s="228"/>
      <c r="T975" s="229"/>
      <c r="AT975" s="230" t="s">
        <v>260</v>
      </c>
      <c r="AU975" s="230" t="s">
        <v>94</v>
      </c>
      <c r="AV975" s="12" t="s">
        <v>251</v>
      </c>
      <c r="AW975" s="12" t="s">
        <v>35</v>
      </c>
      <c r="AX975" s="12" t="s">
        <v>79</v>
      </c>
      <c r="AY975" s="230" t="s">
        <v>250</v>
      </c>
    </row>
    <row r="976" spans="2:65" s="1" customFormat="1" ht="22.5" customHeight="1">
      <c r="B976" s="41"/>
      <c r="C976" s="234" t="s">
        <v>2260</v>
      </c>
      <c r="D976" s="234" t="s">
        <v>304</v>
      </c>
      <c r="E976" s="235" t="s">
        <v>2163</v>
      </c>
      <c r="F976" s="236" t="s">
        <v>3201</v>
      </c>
      <c r="G976" s="237" t="s">
        <v>356</v>
      </c>
      <c r="H976" s="238">
        <v>2.6949999999999998</v>
      </c>
      <c r="I976" s="239"/>
      <c r="J976" s="240">
        <f>ROUND(I976*H976,2)</f>
        <v>0</v>
      </c>
      <c r="K976" s="236" t="s">
        <v>21</v>
      </c>
      <c r="L976" s="241"/>
      <c r="M976" s="242" t="s">
        <v>21</v>
      </c>
      <c r="N976" s="243" t="s">
        <v>43</v>
      </c>
      <c r="O976" s="42"/>
      <c r="P976" s="204">
        <f>O976*H976</f>
        <v>0</v>
      </c>
      <c r="Q976" s="204">
        <v>0</v>
      </c>
      <c r="R976" s="204">
        <f>Q976*H976</f>
        <v>0</v>
      </c>
      <c r="S976" s="204">
        <v>0</v>
      </c>
      <c r="T976" s="205">
        <f>S976*H976</f>
        <v>0</v>
      </c>
      <c r="AR976" s="24" t="s">
        <v>408</v>
      </c>
      <c r="AT976" s="24" t="s">
        <v>304</v>
      </c>
      <c r="AU976" s="24" t="s">
        <v>94</v>
      </c>
      <c r="AY976" s="24" t="s">
        <v>250</v>
      </c>
      <c r="BE976" s="206">
        <f>IF(N976="základní",J976,0)</f>
        <v>0</v>
      </c>
      <c r="BF976" s="206">
        <f>IF(N976="snížená",J976,0)</f>
        <v>0</v>
      </c>
      <c r="BG976" s="206">
        <f>IF(N976="zákl. přenesená",J976,0)</f>
        <v>0</v>
      </c>
      <c r="BH976" s="206">
        <f>IF(N976="sníž. přenesená",J976,0)</f>
        <v>0</v>
      </c>
      <c r="BI976" s="206">
        <f>IF(N976="nulová",J976,0)</f>
        <v>0</v>
      </c>
      <c r="BJ976" s="24" t="s">
        <v>94</v>
      </c>
      <c r="BK976" s="206">
        <f>ROUND(I976*H976,2)</f>
        <v>0</v>
      </c>
      <c r="BL976" s="24" t="s">
        <v>330</v>
      </c>
      <c r="BM976" s="24" t="s">
        <v>3202</v>
      </c>
    </row>
    <row r="977" spans="2:65" s="11" customFormat="1">
      <c r="B977" s="207"/>
      <c r="C977" s="208"/>
      <c r="D977" s="221" t="s">
        <v>260</v>
      </c>
      <c r="E977" s="231" t="s">
        <v>21</v>
      </c>
      <c r="F977" s="232" t="s">
        <v>2166</v>
      </c>
      <c r="G977" s="208"/>
      <c r="H977" s="233">
        <v>2.6949999999999998</v>
      </c>
      <c r="I977" s="213"/>
      <c r="J977" s="208"/>
      <c r="K977" s="208"/>
      <c r="L977" s="214"/>
      <c r="M977" s="215"/>
      <c r="N977" s="216"/>
      <c r="O977" s="216"/>
      <c r="P977" s="216"/>
      <c r="Q977" s="216"/>
      <c r="R977" s="216"/>
      <c r="S977" s="216"/>
      <c r="T977" s="217"/>
      <c r="AT977" s="218" t="s">
        <v>260</v>
      </c>
      <c r="AU977" s="218" t="s">
        <v>94</v>
      </c>
      <c r="AV977" s="11" t="s">
        <v>94</v>
      </c>
      <c r="AW977" s="11" t="s">
        <v>35</v>
      </c>
      <c r="AX977" s="11" t="s">
        <v>79</v>
      </c>
      <c r="AY977" s="218" t="s">
        <v>250</v>
      </c>
    </row>
    <row r="978" spans="2:65" s="1" customFormat="1" ht="22.5" customHeight="1">
      <c r="B978" s="41"/>
      <c r="C978" s="195" t="s">
        <v>2271</v>
      </c>
      <c r="D978" s="195" t="s">
        <v>253</v>
      </c>
      <c r="E978" s="196" t="s">
        <v>2168</v>
      </c>
      <c r="F978" s="197" t="s">
        <v>2169</v>
      </c>
      <c r="G978" s="198" t="s">
        <v>647</v>
      </c>
      <c r="H978" s="255"/>
      <c r="I978" s="200"/>
      <c r="J978" s="201">
        <f>ROUND(I978*H978,2)</f>
        <v>0</v>
      </c>
      <c r="K978" s="197" t="s">
        <v>257</v>
      </c>
      <c r="L978" s="61"/>
      <c r="M978" s="202" t="s">
        <v>21</v>
      </c>
      <c r="N978" s="203" t="s">
        <v>43</v>
      </c>
      <c r="O978" s="42"/>
      <c r="P978" s="204">
        <f>O978*H978</f>
        <v>0</v>
      </c>
      <c r="Q978" s="204">
        <v>0</v>
      </c>
      <c r="R978" s="204">
        <f>Q978*H978</f>
        <v>0</v>
      </c>
      <c r="S978" s="204">
        <v>0</v>
      </c>
      <c r="T978" s="205">
        <f>S978*H978</f>
        <v>0</v>
      </c>
      <c r="AR978" s="24" t="s">
        <v>330</v>
      </c>
      <c r="AT978" s="24" t="s">
        <v>253</v>
      </c>
      <c r="AU978" s="24" t="s">
        <v>94</v>
      </c>
      <c r="AY978" s="24" t="s">
        <v>250</v>
      </c>
      <c r="BE978" s="206">
        <f>IF(N978="základní",J978,0)</f>
        <v>0</v>
      </c>
      <c r="BF978" s="206">
        <f>IF(N978="snížená",J978,0)</f>
        <v>0</v>
      </c>
      <c r="BG978" s="206">
        <f>IF(N978="zákl. přenesená",J978,0)</f>
        <v>0</v>
      </c>
      <c r="BH978" s="206">
        <f>IF(N978="sníž. přenesená",J978,0)</f>
        <v>0</v>
      </c>
      <c r="BI978" s="206">
        <f>IF(N978="nulová",J978,0)</f>
        <v>0</v>
      </c>
      <c r="BJ978" s="24" t="s">
        <v>94</v>
      </c>
      <c r="BK978" s="206">
        <f>ROUND(I978*H978,2)</f>
        <v>0</v>
      </c>
      <c r="BL978" s="24" t="s">
        <v>330</v>
      </c>
      <c r="BM978" s="24" t="s">
        <v>3203</v>
      </c>
    </row>
    <row r="979" spans="2:65" s="10" customFormat="1" ht="29.85" customHeight="1">
      <c r="B979" s="178"/>
      <c r="C979" s="179"/>
      <c r="D979" s="192" t="s">
        <v>70</v>
      </c>
      <c r="E979" s="193" t="s">
        <v>2171</v>
      </c>
      <c r="F979" s="193" t="s">
        <v>2172</v>
      </c>
      <c r="G979" s="179"/>
      <c r="H979" s="179"/>
      <c r="I979" s="182"/>
      <c r="J979" s="194">
        <f>BK979</f>
        <v>0</v>
      </c>
      <c r="K979" s="179"/>
      <c r="L979" s="184"/>
      <c r="M979" s="185"/>
      <c r="N979" s="186"/>
      <c r="O979" s="186"/>
      <c r="P979" s="187">
        <f>SUM(P980:P1000)</f>
        <v>0</v>
      </c>
      <c r="Q979" s="186"/>
      <c r="R979" s="187">
        <f>SUM(R980:R1000)</f>
        <v>7.1642519999999987E-2</v>
      </c>
      <c r="S979" s="186"/>
      <c r="T979" s="188">
        <f>SUM(T980:T1000)</f>
        <v>0</v>
      </c>
      <c r="AR979" s="189" t="s">
        <v>94</v>
      </c>
      <c r="AT979" s="190" t="s">
        <v>70</v>
      </c>
      <c r="AU979" s="190" t="s">
        <v>79</v>
      </c>
      <c r="AY979" s="189" t="s">
        <v>250</v>
      </c>
      <c r="BK979" s="191">
        <f>SUM(BK980:BK1000)</f>
        <v>0</v>
      </c>
    </row>
    <row r="980" spans="2:65" s="1" customFormat="1" ht="22.5" customHeight="1">
      <c r="B980" s="41"/>
      <c r="C980" s="195" t="s">
        <v>2279</v>
      </c>
      <c r="D980" s="195" t="s">
        <v>253</v>
      </c>
      <c r="E980" s="196" t="s">
        <v>2174</v>
      </c>
      <c r="F980" s="197" t="s">
        <v>2175</v>
      </c>
      <c r="G980" s="198" t="s">
        <v>356</v>
      </c>
      <c r="H980" s="199">
        <v>88.65</v>
      </c>
      <c r="I980" s="200"/>
      <c r="J980" s="201">
        <f>ROUND(I980*H980,2)</f>
        <v>0</v>
      </c>
      <c r="K980" s="197" t="s">
        <v>257</v>
      </c>
      <c r="L980" s="61"/>
      <c r="M980" s="202" t="s">
        <v>21</v>
      </c>
      <c r="N980" s="203" t="s">
        <v>43</v>
      </c>
      <c r="O980" s="42"/>
      <c r="P980" s="204">
        <f>O980*H980</f>
        <v>0</v>
      </c>
      <c r="Q980" s="204">
        <v>5.0000000000000002E-5</v>
      </c>
      <c r="R980" s="204">
        <f>Q980*H980</f>
        <v>4.4325000000000007E-3</v>
      </c>
      <c r="S980" s="204">
        <v>0</v>
      </c>
      <c r="T980" s="205">
        <f>S980*H980</f>
        <v>0</v>
      </c>
      <c r="AR980" s="24" t="s">
        <v>330</v>
      </c>
      <c r="AT980" s="24" t="s">
        <v>253</v>
      </c>
      <c r="AU980" s="24" t="s">
        <v>94</v>
      </c>
      <c r="AY980" s="24" t="s">
        <v>250</v>
      </c>
      <c r="BE980" s="206">
        <f>IF(N980="základní",J980,0)</f>
        <v>0</v>
      </c>
      <c r="BF980" s="206">
        <f>IF(N980="snížená",J980,0)</f>
        <v>0</v>
      </c>
      <c r="BG980" s="206">
        <f>IF(N980="zákl. přenesená",J980,0)</f>
        <v>0</v>
      </c>
      <c r="BH980" s="206">
        <f>IF(N980="sníž. přenesená",J980,0)</f>
        <v>0</v>
      </c>
      <c r="BI980" s="206">
        <f>IF(N980="nulová",J980,0)</f>
        <v>0</v>
      </c>
      <c r="BJ980" s="24" t="s">
        <v>94</v>
      </c>
      <c r="BK980" s="206">
        <f>ROUND(I980*H980,2)</f>
        <v>0</v>
      </c>
      <c r="BL980" s="24" t="s">
        <v>330</v>
      </c>
      <c r="BM980" s="24" t="s">
        <v>3204</v>
      </c>
    </row>
    <row r="981" spans="2:65" s="11" customFormat="1">
      <c r="B981" s="207"/>
      <c r="C981" s="208"/>
      <c r="D981" s="209" t="s">
        <v>260</v>
      </c>
      <c r="E981" s="210" t="s">
        <v>21</v>
      </c>
      <c r="F981" s="211" t="s">
        <v>3205</v>
      </c>
      <c r="G981" s="208"/>
      <c r="H981" s="212">
        <v>15.95</v>
      </c>
      <c r="I981" s="213"/>
      <c r="J981" s="208"/>
      <c r="K981" s="208"/>
      <c r="L981" s="214"/>
      <c r="M981" s="215"/>
      <c r="N981" s="216"/>
      <c r="O981" s="216"/>
      <c r="P981" s="216"/>
      <c r="Q981" s="216"/>
      <c r="R981" s="216"/>
      <c r="S981" s="216"/>
      <c r="T981" s="217"/>
      <c r="AT981" s="218" t="s">
        <v>260</v>
      </c>
      <c r="AU981" s="218" t="s">
        <v>94</v>
      </c>
      <c r="AV981" s="11" t="s">
        <v>94</v>
      </c>
      <c r="AW981" s="11" t="s">
        <v>35</v>
      </c>
      <c r="AX981" s="11" t="s">
        <v>71</v>
      </c>
      <c r="AY981" s="218" t="s">
        <v>250</v>
      </c>
    </row>
    <row r="982" spans="2:65" s="11" customFormat="1">
      <c r="B982" s="207"/>
      <c r="C982" s="208"/>
      <c r="D982" s="209" t="s">
        <v>260</v>
      </c>
      <c r="E982" s="210" t="s">
        <v>21</v>
      </c>
      <c r="F982" s="211" t="s">
        <v>2177</v>
      </c>
      <c r="G982" s="208"/>
      <c r="H982" s="212">
        <v>2.62</v>
      </c>
      <c r="I982" s="213"/>
      <c r="J982" s="208"/>
      <c r="K982" s="208"/>
      <c r="L982" s="214"/>
      <c r="M982" s="215"/>
      <c r="N982" s="216"/>
      <c r="O982" s="216"/>
      <c r="P982" s="216"/>
      <c r="Q982" s="216"/>
      <c r="R982" s="216"/>
      <c r="S982" s="216"/>
      <c r="T982" s="217"/>
      <c r="AT982" s="218" t="s">
        <v>260</v>
      </c>
      <c r="AU982" s="218" t="s">
        <v>94</v>
      </c>
      <c r="AV982" s="11" t="s">
        <v>94</v>
      </c>
      <c r="AW982" s="11" t="s">
        <v>35</v>
      </c>
      <c r="AX982" s="11" t="s">
        <v>71</v>
      </c>
      <c r="AY982" s="218" t="s">
        <v>250</v>
      </c>
    </row>
    <row r="983" spans="2:65" s="11" customFormat="1">
      <c r="B983" s="207"/>
      <c r="C983" s="208"/>
      <c r="D983" s="209" t="s">
        <v>260</v>
      </c>
      <c r="E983" s="210" t="s">
        <v>21</v>
      </c>
      <c r="F983" s="211" t="s">
        <v>2603</v>
      </c>
      <c r="G983" s="208"/>
      <c r="H983" s="212">
        <v>19.809999999999999</v>
      </c>
      <c r="I983" s="213"/>
      <c r="J983" s="208"/>
      <c r="K983" s="208"/>
      <c r="L983" s="214"/>
      <c r="M983" s="215"/>
      <c r="N983" s="216"/>
      <c r="O983" s="216"/>
      <c r="P983" s="216"/>
      <c r="Q983" s="216"/>
      <c r="R983" s="216"/>
      <c r="S983" s="216"/>
      <c r="T983" s="217"/>
      <c r="AT983" s="218" t="s">
        <v>260</v>
      </c>
      <c r="AU983" s="218" t="s">
        <v>94</v>
      </c>
      <c r="AV983" s="11" t="s">
        <v>94</v>
      </c>
      <c r="AW983" s="11" t="s">
        <v>35</v>
      </c>
      <c r="AX983" s="11" t="s">
        <v>71</v>
      </c>
      <c r="AY983" s="218" t="s">
        <v>250</v>
      </c>
    </row>
    <row r="984" spans="2:65" s="11" customFormat="1">
      <c r="B984" s="207"/>
      <c r="C984" s="208"/>
      <c r="D984" s="209" t="s">
        <v>260</v>
      </c>
      <c r="E984" s="210" t="s">
        <v>21</v>
      </c>
      <c r="F984" s="211" t="s">
        <v>2604</v>
      </c>
      <c r="G984" s="208"/>
      <c r="H984" s="212">
        <v>8.1</v>
      </c>
      <c r="I984" s="213"/>
      <c r="J984" s="208"/>
      <c r="K984" s="208"/>
      <c r="L984" s="214"/>
      <c r="M984" s="215"/>
      <c r="N984" s="216"/>
      <c r="O984" s="216"/>
      <c r="P984" s="216"/>
      <c r="Q984" s="216"/>
      <c r="R984" s="216"/>
      <c r="S984" s="216"/>
      <c r="T984" s="217"/>
      <c r="AT984" s="218" t="s">
        <v>260</v>
      </c>
      <c r="AU984" s="218" t="s">
        <v>94</v>
      </c>
      <c r="AV984" s="11" t="s">
        <v>94</v>
      </c>
      <c r="AW984" s="11" t="s">
        <v>35</v>
      </c>
      <c r="AX984" s="11" t="s">
        <v>71</v>
      </c>
      <c r="AY984" s="218" t="s">
        <v>250</v>
      </c>
    </row>
    <row r="985" spans="2:65" s="11" customFormat="1">
      <c r="B985" s="207"/>
      <c r="C985" s="208"/>
      <c r="D985" s="209" t="s">
        <v>260</v>
      </c>
      <c r="E985" s="210" t="s">
        <v>21</v>
      </c>
      <c r="F985" s="211" t="s">
        <v>2606</v>
      </c>
      <c r="G985" s="208"/>
      <c r="H985" s="212">
        <v>13.8</v>
      </c>
      <c r="I985" s="213"/>
      <c r="J985" s="208"/>
      <c r="K985" s="208"/>
      <c r="L985" s="214"/>
      <c r="M985" s="215"/>
      <c r="N985" s="216"/>
      <c r="O985" s="216"/>
      <c r="P985" s="216"/>
      <c r="Q985" s="216"/>
      <c r="R985" s="216"/>
      <c r="S985" s="216"/>
      <c r="T985" s="217"/>
      <c r="AT985" s="218" t="s">
        <v>260</v>
      </c>
      <c r="AU985" s="218" t="s">
        <v>94</v>
      </c>
      <c r="AV985" s="11" t="s">
        <v>94</v>
      </c>
      <c r="AW985" s="11" t="s">
        <v>35</v>
      </c>
      <c r="AX985" s="11" t="s">
        <v>71</v>
      </c>
      <c r="AY985" s="218" t="s">
        <v>250</v>
      </c>
    </row>
    <row r="986" spans="2:65" s="11" customFormat="1">
      <c r="B986" s="207"/>
      <c r="C986" s="208"/>
      <c r="D986" s="209" t="s">
        <v>260</v>
      </c>
      <c r="E986" s="210" t="s">
        <v>21</v>
      </c>
      <c r="F986" s="211" t="s">
        <v>2607</v>
      </c>
      <c r="G986" s="208"/>
      <c r="H986" s="212">
        <v>26.01</v>
      </c>
      <c r="I986" s="213"/>
      <c r="J986" s="208"/>
      <c r="K986" s="208"/>
      <c r="L986" s="214"/>
      <c r="M986" s="215"/>
      <c r="N986" s="216"/>
      <c r="O986" s="216"/>
      <c r="P986" s="216"/>
      <c r="Q986" s="216"/>
      <c r="R986" s="216"/>
      <c r="S986" s="216"/>
      <c r="T986" s="217"/>
      <c r="AT986" s="218" t="s">
        <v>260</v>
      </c>
      <c r="AU986" s="218" t="s">
        <v>94</v>
      </c>
      <c r="AV986" s="11" t="s">
        <v>94</v>
      </c>
      <c r="AW986" s="11" t="s">
        <v>35</v>
      </c>
      <c r="AX986" s="11" t="s">
        <v>71</v>
      </c>
      <c r="AY986" s="218" t="s">
        <v>250</v>
      </c>
    </row>
    <row r="987" spans="2:65" s="11" customFormat="1">
      <c r="B987" s="207"/>
      <c r="C987" s="208"/>
      <c r="D987" s="209" t="s">
        <v>260</v>
      </c>
      <c r="E987" s="210" t="s">
        <v>21</v>
      </c>
      <c r="F987" s="211" t="s">
        <v>2608</v>
      </c>
      <c r="G987" s="208"/>
      <c r="H987" s="212">
        <v>2.36</v>
      </c>
      <c r="I987" s="213"/>
      <c r="J987" s="208"/>
      <c r="K987" s="208"/>
      <c r="L987" s="214"/>
      <c r="M987" s="215"/>
      <c r="N987" s="216"/>
      <c r="O987" s="216"/>
      <c r="P987" s="216"/>
      <c r="Q987" s="216"/>
      <c r="R987" s="216"/>
      <c r="S987" s="216"/>
      <c r="T987" s="217"/>
      <c r="AT987" s="218" t="s">
        <v>260</v>
      </c>
      <c r="AU987" s="218" t="s">
        <v>94</v>
      </c>
      <c r="AV987" s="11" t="s">
        <v>94</v>
      </c>
      <c r="AW987" s="11" t="s">
        <v>35</v>
      </c>
      <c r="AX987" s="11" t="s">
        <v>71</v>
      </c>
      <c r="AY987" s="218" t="s">
        <v>250</v>
      </c>
    </row>
    <row r="988" spans="2:65" s="12" customFormat="1">
      <c r="B988" s="219"/>
      <c r="C988" s="220"/>
      <c r="D988" s="221" t="s">
        <v>260</v>
      </c>
      <c r="E988" s="222" t="s">
        <v>134</v>
      </c>
      <c r="F988" s="223" t="s">
        <v>263</v>
      </c>
      <c r="G988" s="220"/>
      <c r="H988" s="224">
        <v>88.65</v>
      </c>
      <c r="I988" s="225"/>
      <c r="J988" s="220"/>
      <c r="K988" s="220"/>
      <c r="L988" s="226"/>
      <c r="M988" s="227"/>
      <c r="N988" s="228"/>
      <c r="O988" s="228"/>
      <c r="P988" s="228"/>
      <c r="Q988" s="228"/>
      <c r="R988" s="228"/>
      <c r="S988" s="228"/>
      <c r="T988" s="229"/>
      <c r="AT988" s="230" t="s">
        <v>260</v>
      </c>
      <c r="AU988" s="230" t="s">
        <v>94</v>
      </c>
      <c r="AV988" s="12" t="s">
        <v>251</v>
      </c>
      <c r="AW988" s="12" t="s">
        <v>35</v>
      </c>
      <c r="AX988" s="12" t="s">
        <v>79</v>
      </c>
      <c r="AY988" s="230" t="s">
        <v>250</v>
      </c>
    </row>
    <row r="989" spans="2:65" s="1" customFormat="1" ht="22.5" customHeight="1">
      <c r="B989" s="41"/>
      <c r="C989" s="234" t="s">
        <v>2283</v>
      </c>
      <c r="D989" s="234" t="s">
        <v>304</v>
      </c>
      <c r="E989" s="235" t="s">
        <v>2179</v>
      </c>
      <c r="F989" s="236" t="s">
        <v>2180</v>
      </c>
      <c r="G989" s="237" t="s">
        <v>356</v>
      </c>
      <c r="H989" s="238">
        <v>93.082999999999998</v>
      </c>
      <c r="I989" s="239"/>
      <c r="J989" s="240">
        <f>ROUND(I989*H989,2)</f>
        <v>0</v>
      </c>
      <c r="K989" s="236" t="s">
        <v>21</v>
      </c>
      <c r="L989" s="241"/>
      <c r="M989" s="242" t="s">
        <v>21</v>
      </c>
      <c r="N989" s="243" t="s">
        <v>43</v>
      </c>
      <c r="O989" s="42"/>
      <c r="P989" s="204">
        <f>O989*H989</f>
        <v>0</v>
      </c>
      <c r="Q989" s="204">
        <v>0</v>
      </c>
      <c r="R989" s="204">
        <f>Q989*H989</f>
        <v>0</v>
      </c>
      <c r="S989" s="204">
        <v>0</v>
      </c>
      <c r="T989" s="205">
        <f>S989*H989</f>
        <v>0</v>
      </c>
      <c r="AR989" s="24" t="s">
        <v>408</v>
      </c>
      <c r="AT989" s="24" t="s">
        <v>304</v>
      </c>
      <c r="AU989" s="24" t="s">
        <v>94</v>
      </c>
      <c r="AY989" s="24" t="s">
        <v>250</v>
      </c>
      <c r="BE989" s="206">
        <f>IF(N989="základní",J989,0)</f>
        <v>0</v>
      </c>
      <c r="BF989" s="206">
        <f>IF(N989="snížená",J989,0)</f>
        <v>0</v>
      </c>
      <c r="BG989" s="206">
        <f>IF(N989="zákl. přenesená",J989,0)</f>
        <v>0</v>
      </c>
      <c r="BH989" s="206">
        <f>IF(N989="sníž. přenesená",J989,0)</f>
        <v>0</v>
      </c>
      <c r="BI989" s="206">
        <f>IF(N989="nulová",J989,0)</f>
        <v>0</v>
      </c>
      <c r="BJ989" s="24" t="s">
        <v>94</v>
      </c>
      <c r="BK989" s="206">
        <f>ROUND(I989*H989,2)</f>
        <v>0</v>
      </c>
      <c r="BL989" s="24" t="s">
        <v>330</v>
      </c>
      <c r="BM989" s="24" t="s">
        <v>3206</v>
      </c>
    </row>
    <row r="990" spans="2:65" s="11" customFormat="1">
      <c r="B990" s="207"/>
      <c r="C990" s="208"/>
      <c r="D990" s="221" t="s">
        <v>260</v>
      </c>
      <c r="E990" s="231" t="s">
        <v>21</v>
      </c>
      <c r="F990" s="232" t="s">
        <v>2182</v>
      </c>
      <c r="G990" s="208"/>
      <c r="H990" s="233">
        <v>93.082999999999998</v>
      </c>
      <c r="I990" s="213"/>
      <c r="J990" s="208"/>
      <c r="K990" s="208"/>
      <c r="L990" s="214"/>
      <c r="M990" s="215"/>
      <c r="N990" s="216"/>
      <c r="O990" s="216"/>
      <c r="P990" s="216"/>
      <c r="Q990" s="216"/>
      <c r="R990" s="216"/>
      <c r="S990" s="216"/>
      <c r="T990" s="217"/>
      <c r="AT990" s="218" t="s">
        <v>260</v>
      </c>
      <c r="AU990" s="218" t="s">
        <v>94</v>
      </c>
      <c r="AV990" s="11" t="s">
        <v>94</v>
      </c>
      <c r="AW990" s="11" t="s">
        <v>35</v>
      </c>
      <c r="AX990" s="11" t="s">
        <v>79</v>
      </c>
      <c r="AY990" s="218" t="s">
        <v>250</v>
      </c>
    </row>
    <row r="991" spans="2:65" s="1" customFormat="1" ht="31.5" customHeight="1">
      <c r="B991" s="41"/>
      <c r="C991" s="195" t="s">
        <v>2287</v>
      </c>
      <c r="D991" s="195" t="s">
        <v>253</v>
      </c>
      <c r="E991" s="196" t="s">
        <v>2184</v>
      </c>
      <c r="F991" s="197" t="s">
        <v>2185</v>
      </c>
      <c r="G991" s="198" t="s">
        <v>271</v>
      </c>
      <c r="H991" s="199">
        <v>88.433999999999997</v>
      </c>
      <c r="I991" s="200"/>
      <c r="J991" s="201">
        <f>ROUND(I991*H991,2)</f>
        <v>0</v>
      </c>
      <c r="K991" s="197" t="s">
        <v>257</v>
      </c>
      <c r="L991" s="61"/>
      <c r="M991" s="202" t="s">
        <v>21</v>
      </c>
      <c r="N991" s="203" t="s">
        <v>43</v>
      </c>
      <c r="O991" s="42"/>
      <c r="P991" s="204">
        <f>O991*H991</f>
        <v>0</v>
      </c>
      <c r="Q991" s="204">
        <v>1.2999999999999999E-4</v>
      </c>
      <c r="R991" s="204">
        <f>Q991*H991</f>
        <v>1.1496419999999999E-2</v>
      </c>
      <c r="S991" s="204">
        <v>0</v>
      </c>
      <c r="T991" s="205">
        <f>S991*H991</f>
        <v>0</v>
      </c>
      <c r="AR991" s="24" t="s">
        <v>330</v>
      </c>
      <c r="AT991" s="24" t="s">
        <v>253</v>
      </c>
      <c r="AU991" s="24" t="s">
        <v>94</v>
      </c>
      <c r="AY991" s="24" t="s">
        <v>250</v>
      </c>
      <c r="BE991" s="206">
        <f>IF(N991="základní",J991,0)</f>
        <v>0</v>
      </c>
      <c r="BF991" s="206">
        <f>IF(N991="snížená",J991,0)</f>
        <v>0</v>
      </c>
      <c r="BG991" s="206">
        <f>IF(N991="zákl. přenesená",J991,0)</f>
        <v>0</v>
      </c>
      <c r="BH991" s="206">
        <f>IF(N991="sníž. přenesená",J991,0)</f>
        <v>0</v>
      </c>
      <c r="BI991" s="206">
        <f>IF(N991="nulová",J991,0)</f>
        <v>0</v>
      </c>
      <c r="BJ991" s="24" t="s">
        <v>94</v>
      </c>
      <c r="BK991" s="206">
        <f>ROUND(I991*H991,2)</f>
        <v>0</v>
      </c>
      <c r="BL991" s="24" t="s">
        <v>330</v>
      </c>
      <c r="BM991" s="24" t="s">
        <v>3207</v>
      </c>
    </row>
    <row r="992" spans="2:65" s="11" customFormat="1">
      <c r="B992" s="207"/>
      <c r="C992" s="208"/>
      <c r="D992" s="209" t="s">
        <v>260</v>
      </c>
      <c r="E992" s="210" t="s">
        <v>21</v>
      </c>
      <c r="F992" s="211" t="s">
        <v>3208</v>
      </c>
      <c r="G992" s="208"/>
      <c r="H992" s="212">
        <v>88.433999999999997</v>
      </c>
      <c r="I992" s="213"/>
      <c r="J992" s="208"/>
      <c r="K992" s="208"/>
      <c r="L992" s="214"/>
      <c r="M992" s="215"/>
      <c r="N992" s="216"/>
      <c r="O992" s="216"/>
      <c r="P992" s="216"/>
      <c r="Q992" s="216"/>
      <c r="R992" s="216"/>
      <c r="S992" s="216"/>
      <c r="T992" s="217"/>
      <c r="AT992" s="218" t="s">
        <v>260</v>
      </c>
      <c r="AU992" s="218" t="s">
        <v>94</v>
      </c>
      <c r="AV992" s="11" t="s">
        <v>94</v>
      </c>
      <c r="AW992" s="11" t="s">
        <v>35</v>
      </c>
      <c r="AX992" s="11" t="s">
        <v>71</v>
      </c>
      <c r="AY992" s="218" t="s">
        <v>250</v>
      </c>
    </row>
    <row r="993" spans="2:65" s="12" customFormat="1">
      <c r="B993" s="219"/>
      <c r="C993" s="220"/>
      <c r="D993" s="221" t="s">
        <v>260</v>
      </c>
      <c r="E993" s="222" t="s">
        <v>147</v>
      </c>
      <c r="F993" s="223" t="s">
        <v>263</v>
      </c>
      <c r="G993" s="220"/>
      <c r="H993" s="224">
        <v>88.433999999999997</v>
      </c>
      <c r="I993" s="225"/>
      <c r="J993" s="220"/>
      <c r="K993" s="220"/>
      <c r="L993" s="226"/>
      <c r="M993" s="227"/>
      <c r="N993" s="228"/>
      <c r="O993" s="228"/>
      <c r="P993" s="228"/>
      <c r="Q993" s="228"/>
      <c r="R993" s="228"/>
      <c r="S993" s="228"/>
      <c r="T993" s="229"/>
      <c r="AT993" s="230" t="s">
        <v>260</v>
      </c>
      <c r="AU993" s="230" t="s">
        <v>94</v>
      </c>
      <c r="AV993" s="12" t="s">
        <v>251</v>
      </c>
      <c r="AW993" s="12" t="s">
        <v>35</v>
      </c>
      <c r="AX993" s="12" t="s">
        <v>79</v>
      </c>
      <c r="AY993" s="230" t="s">
        <v>250</v>
      </c>
    </row>
    <row r="994" spans="2:65" s="1" customFormat="1" ht="22.5" customHeight="1">
      <c r="B994" s="41"/>
      <c r="C994" s="234" t="s">
        <v>2292</v>
      </c>
      <c r="D994" s="234" t="s">
        <v>304</v>
      </c>
      <c r="E994" s="235" t="s">
        <v>2001</v>
      </c>
      <c r="F994" s="236" t="s">
        <v>2002</v>
      </c>
      <c r="G994" s="237" t="s">
        <v>271</v>
      </c>
      <c r="H994" s="238">
        <v>92.855999999999995</v>
      </c>
      <c r="I994" s="239"/>
      <c r="J994" s="240">
        <f>ROUND(I994*H994,2)</f>
        <v>0</v>
      </c>
      <c r="K994" s="236" t="s">
        <v>21</v>
      </c>
      <c r="L994" s="241"/>
      <c r="M994" s="242" t="s">
        <v>21</v>
      </c>
      <c r="N994" s="243" t="s">
        <v>43</v>
      </c>
      <c r="O994" s="42"/>
      <c r="P994" s="204">
        <f>O994*H994</f>
        <v>0</v>
      </c>
      <c r="Q994" s="204">
        <v>0</v>
      </c>
      <c r="R994" s="204">
        <f>Q994*H994</f>
        <v>0</v>
      </c>
      <c r="S994" s="204">
        <v>0</v>
      </c>
      <c r="T994" s="205">
        <f>S994*H994</f>
        <v>0</v>
      </c>
      <c r="AR994" s="24" t="s">
        <v>408</v>
      </c>
      <c r="AT994" s="24" t="s">
        <v>304</v>
      </c>
      <c r="AU994" s="24" t="s">
        <v>94</v>
      </c>
      <c r="AY994" s="24" t="s">
        <v>250</v>
      </c>
      <c r="BE994" s="206">
        <f>IF(N994="základní",J994,0)</f>
        <v>0</v>
      </c>
      <c r="BF994" s="206">
        <f>IF(N994="snížená",J994,0)</f>
        <v>0</v>
      </c>
      <c r="BG994" s="206">
        <f>IF(N994="zákl. přenesená",J994,0)</f>
        <v>0</v>
      </c>
      <c r="BH994" s="206">
        <f>IF(N994="sníž. přenesená",J994,0)</f>
        <v>0</v>
      </c>
      <c r="BI994" s="206">
        <f>IF(N994="nulová",J994,0)</f>
        <v>0</v>
      </c>
      <c r="BJ994" s="24" t="s">
        <v>94</v>
      </c>
      <c r="BK994" s="206">
        <f>ROUND(I994*H994,2)</f>
        <v>0</v>
      </c>
      <c r="BL994" s="24" t="s">
        <v>330</v>
      </c>
      <c r="BM994" s="24" t="s">
        <v>3209</v>
      </c>
    </row>
    <row r="995" spans="2:65" s="11" customFormat="1">
      <c r="B995" s="207"/>
      <c r="C995" s="208"/>
      <c r="D995" s="221" t="s">
        <v>260</v>
      </c>
      <c r="E995" s="231" t="s">
        <v>21</v>
      </c>
      <c r="F995" s="232" t="s">
        <v>2190</v>
      </c>
      <c r="G995" s="208"/>
      <c r="H995" s="233">
        <v>92.855999999999995</v>
      </c>
      <c r="I995" s="213"/>
      <c r="J995" s="208"/>
      <c r="K995" s="208"/>
      <c r="L995" s="214"/>
      <c r="M995" s="215"/>
      <c r="N995" s="216"/>
      <c r="O995" s="216"/>
      <c r="P995" s="216"/>
      <c r="Q995" s="216"/>
      <c r="R995" s="216"/>
      <c r="S995" s="216"/>
      <c r="T995" s="217"/>
      <c r="AT995" s="218" t="s">
        <v>260</v>
      </c>
      <c r="AU995" s="218" t="s">
        <v>94</v>
      </c>
      <c r="AV995" s="11" t="s">
        <v>94</v>
      </c>
      <c r="AW995" s="11" t="s">
        <v>35</v>
      </c>
      <c r="AX995" s="11" t="s">
        <v>79</v>
      </c>
      <c r="AY995" s="218" t="s">
        <v>250</v>
      </c>
    </row>
    <row r="996" spans="2:65" s="1" customFormat="1" ht="22.5" customHeight="1">
      <c r="B996" s="41"/>
      <c r="C996" s="195" t="s">
        <v>2318</v>
      </c>
      <c r="D996" s="195" t="s">
        <v>253</v>
      </c>
      <c r="E996" s="196" t="s">
        <v>2192</v>
      </c>
      <c r="F996" s="197" t="s">
        <v>2193</v>
      </c>
      <c r="G996" s="198" t="s">
        <v>271</v>
      </c>
      <c r="H996" s="199">
        <v>88.433999999999997</v>
      </c>
      <c r="I996" s="200"/>
      <c r="J996" s="201">
        <f>ROUND(I996*H996,2)</f>
        <v>0</v>
      </c>
      <c r="K996" s="197" t="s">
        <v>257</v>
      </c>
      <c r="L996" s="61"/>
      <c r="M996" s="202" t="s">
        <v>21</v>
      </c>
      <c r="N996" s="203" t="s">
        <v>43</v>
      </c>
      <c r="O996" s="42"/>
      <c r="P996" s="204">
        <f>O996*H996</f>
        <v>0</v>
      </c>
      <c r="Q996" s="204">
        <v>0</v>
      </c>
      <c r="R996" s="204">
        <f>Q996*H996</f>
        <v>0</v>
      </c>
      <c r="S996" s="204">
        <v>0</v>
      </c>
      <c r="T996" s="205">
        <f>S996*H996</f>
        <v>0</v>
      </c>
      <c r="AR996" s="24" t="s">
        <v>330</v>
      </c>
      <c r="AT996" s="24" t="s">
        <v>253</v>
      </c>
      <c r="AU996" s="24" t="s">
        <v>94</v>
      </c>
      <c r="AY996" s="24" t="s">
        <v>250</v>
      </c>
      <c r="BE996" s="206">
        <f>IF(N996="základní",J996,0)</f>
        <v>0</v>
      </c>
      <c r="BF996" s="206">
        <f>IF(N996="snížená",J996,0)</f>
        <v>0</v>
      </c>
      <c r="BG996" s="206">
        <f>IF(N996="zákl. přenesená",J996,0)</f>
        <v>0</v>
      </c>
      <c r="BH996" s="206">
        <f>IF(N996="sníž. přenesená",J996,0)</f>
        <v>0</v>
      </c>
      <c r="BI996" s="206">
        <f>IF(N996="nulová",J996,0)</f>
        <v>0</v>
      </c>
      <c r="BJ996" s="24" t="s">
        <v>94</v>
      </c>
      <c r="BK996" s="206">
        <f>ROUND(I996*H996,2)</f>
        <v>0</v>
      </c>
      <c r="BL996" s="24" t="s">
        <v>330</v>
      </c>
      <c r="BM996" s="24" t="s">
        <v>3210</v>
      </c>
    </row>
    <row r="997" spans="2:65" s="11" customFormat="1">
      <c r="B997" s="207"/>
      <c r="C997" s="208"/>
      <c r="D997" s="221" t="s">
        <v>260</v>
      </c>
      <c r="E997" s="231" t="s">
        <v>21</v>
      </c>
      <c r="F997" s="232" t="s">
        <v>147</v>
      </c>
      <c r="G997" s="208"/>
      <c r="H997" s="233">
        <v>88.433999999999997</v>
      </c>
      <c r="I997" s="213"/>
      <c r="J997" s="208"/>
      <c r="K997" s="208"/>
      <c r="L997" s="214"/>
      <c r="M997" s="215"/>
      <c r="N997" s="216"/>
      <c r="O997" s="216"/>
      <c r="P997" s="216"/>
      <c r="Q997" s="216"/>
      <c r="R997" s="216"/>
      <c r="S997" s="216"/>
      <c r="T997" s="217"/>
      <c r="AT997" s="218" t="s">
        <v>260</v>
      </c>
      <c r="AU997" s="218" t="s">
        <v>94</v>
      </c>
      <c r="AV997" s="11" t="s">
        <v>94</v>
      </c>
      <c r="AW997" s="11" t="s">
        <v>35</v>
      </c>
      <c r="AX997" s="11" t="s">
        <v>79</v>
      </c>
      <c r="AY997" s="218" t="s">
        <v>250</v>
      </c>
    </row>
    <row r="998" spans="2:65" s="1" customFormat="1" ht="22.5" customHeight="1">
      <c r="B998" s="41"/>
      <c r="C998" s="234" t="s">
        <v>2322</v>
      </c>
      <c r="D998" s="234" t="s">
        <v>304</v>
      </c>
      <c r="E998" s="235" t="s">
        <v>2196</v>
      </c>
      <c r="F998" s="236" t="s">
        <v>2197</v>
      </c>
      <c r="G998" s="237" t="s">
        <v>271</v>
      </c>
      <c r="H998" s="238">
        <v>92.855999999999995</v>
      </c>
      <c r="I998" s="239"/>
      <c r="J998" s="240">
        <f>ROUND(I998*H998,2)</f>
        <v>0</v>
      </c>
      <c r="K998" s="236" t="s">
        <v>21</v>
      </c>
      <c r="L998" s="241"/>
      <c r="M998" s="242" t="s">
        <v>21</v>
      </c>
      <c r="N998" s="243" t="s">
        <v>43</v>
      </c>
      <c r="O998" s="42"/>
      <c r="P998" s="204">
        <f>O998*H998</f>
        <v>0</v>
      </c>
      <c r="Q998" s="204">
        <v>5.9999999999999995E-4</v>
      </c>
      <c r="R998" s="204">
        <f>Q998*H998</f>
        <v>5.5713599999999995E-2</v>
      </c>
      <c r="S998" s="204">
        <v>0</v>
      </c>
      <c r="T998" s="205">
        <f>S998*H998</f>
        <v>0</v>
      </c>
      <c r="AR998" s="24" t="s">
        <v>408</v>
      </c>
      <c r="AT998" s="24" t="s">
        <v>304</v>
      </c>
      <c r="AU998" s="24" t="s">
        <v>94</v>
      </c>
      <c r="AY998" s="24" t="s">
        <v>250</v>
      </c>
      <c r="BE998" s="206">
        <f>IF(N998="základní",J998,0)</f>
        <v>0</v>
      </c>
      <c r="BF998" s="206">
        <f>IF(N998="snížená",J998,0)</f>
        <v>0</v>
      </c>
      <c r="BG998" s="206">
        <f>IF(N998="zákl. přenesená",J998,0)</f>
        <v>0</v>
      </c>
      <c r="BH998" s="206">
        <f>IF(N998="sníž. přenesená",J998,0)</f>
        <v>0</v>
      </c>
      <c r="BI998" s="206">
        <f>IF(N998="nulová",J998,0)</f>
        <v>0</v>
      </c>
      <c r="BJ998" s="24" t="s">
        <v>94</v>
      </c>
      <c r="BK998" s="206">
        <f>ROUND(I998*H998,2)</f>
        <v>0</v>
      </c>
      <c r="BL998" s="24" t="s">
        <v>330</v>
      </c>
      <c r="BM998" s="24" t="s">
        <v>3211</v>
      </c>
    </row>
    <row r="999" spans="2:65" s="11" customFormat="1">
      <c r="B999" s="207"/>
      <c r="C999" s="208"/>
      <c r="D999" s="221" t="s">
        <v>260</v>
      </c>
      <c r="E999" s="231" t="s">
        <v>21</v>
      </c>
      <c r="F999" s="232" t="s">
        <v>2190</v>
      </c>
      <c r="G999" s="208"/>
      <c r="H999" s="233">
        <v>92.855999999999995</v>
      </c>
      <c r="I999" s="213"/>
      <c r="J999" s="208"/>
      <c r="K999" s="208"/>
      <c r="L999" s="214"/>
      <c r="M999" s="215"/>
      <c r="N999" s="216"/>
      <c r="O999" s="216"/>
      <c r="P999" s="216"/>
      <c r="Q999" s="216"/>
      <c r="R999" s="216"/>
      <c r="S999" s="216"/>
      <c r="T999" s="217"/>
      <c r="AT999" s="218" t="s">
        <v>260</v>
      </c>
      <c r="AU999" s="218" t="s">
        <v>94</v>
      </c>
      <c r="AV999" s="11" t="s">
        <v>94</v>
      </c>
      <c r="AW999" s="11" t="s">
        <v>35</v>
      </c>
      <c r="AX999" s="11" t="s">
        <v>79</v>
      </c>
      <c r="AY999" s="218" t="s">
        <v>250</v>
      </c>
    </row>
    <row r="1000" spans="2:65" s="1" customFormat="1" ht="22.5" customHeight="1">
      <c r="B1000" s="41"/>
      <c r="C1000" s="195" t="s">
        <v>2345</v>
      </c>
      <c r="D1000" s="195" t="s">
        <v>253</v>
      </c>
      <c r="E1000" s="196" t="s">
        <v>2200</v>
      </c>
      <c r="F1000" s="197" t="s">
        <v>2201</v>
      </c>
      <c r="G1000" s="198" t="s">
        <v>647</v>
      </c>
      <c r="H1000" s="255"/>
      <c r="I1000" s="200"/>
      <c r="J1000" s="201">
        <f>ROUND(I1000*H1000,2)</f>
        <v>0</v>
      </c>
      <c r="K1000" s="197" t="s">
        <v>257</v>
      </c>
      <c r="L1000" s="61"/>
      <c r="M1000" s="202" t="s">
        <v>21</v>
      </c>
      <c r="N1000" s="203" t="s">
        <v>43</v>
      </c>
      <c r="O1000" s="42"/>
      <c r="P1000" s="204">
        <f>O1000*H1000</f>
        <v>0</v>
      </c>
      <c r="Q1000" s="204">
        <v>0</v>
      </c>
      <c r="R1000" s="204">
        <f>Q1000*H1000</f>
        <v>0</v>
      </c>
      <c r="S1000" s="204">
        <v>0</v>
      </c>
      <c r="T1000" s="205">
        <f>S1000*H1000</f>
        <v>0</v>
      </c>
      <c r="AR1000" s="24" t="s">
        <v>330</v>
      </c>
      <c r="AT1000" s="24" t="s">
        <v>253</v>
      </c>
      <c r="AU1000" s="24" t="s">
        <v>94</v>
      </c>
      <c r="AY1000" s="24" t="s">
        <v>250</v>
      </c>
      <c r="BE1000" s="206">
        <f>IF(N1000="základní",J1000,0)</f>
        <v>0</v>
      </c>
      <c r="BF1000" s="206">
        <f>IF(N1000="snížená",J1000,0)</f>
        <v>0</v>
      </c>
      <c r="BG1000" s="206">
        <f>IF(N1000="zákl. přenesená",J1000,0)</f>
        <v>0</v>
      </c>
      <c r="BH1000" s="206">
        <f>IF(N1000="sníž. přenesená",J1000,0)</f>
        <v>0</v>
      </c>
      <c r="BI1000" s="206">
        <f>IF(N1000="nulová",J1000,0)</f>
        <v>0</v>
      </c>
      <c r="BJ1000" s="24" t="s">
        <v>94</v>
      </c>
      <c r="BK1000" s="206">
        <f>ROUND(I1000*H1000,2)</f>
        <v>0</v>
      </c>
      <c r="BL1000" s="24" t="s">
        <v>330</v>
      </c>
      <c r="BM1000" s="24" t="s">
        <v>3212</v>
      </c>
    </row>
    <row r="1001" spans="2:65" s="10" customFormat="1" ht="29.85" customHeight="1">
      <c r="B1001" s="178"/>
      <c r="C1001" s="179"/>
      <c r="D1001" s="192" t="s">
        <v>70</v>
      </c>
      <c r="E1001" s="193" t="s">
        <v>2203</v>
      </c>
      <c r="F1001" s="193" t="s">
        <v>2204</v>
      </c>
      <c r="G1001" s="179"/>
      <c r="H1001" s="179"/>
      <c r="I1001" s="182"/>
      <c r="J1001" s="194">
        <f>BK1001</f>
        <v>0</v>
      </c>
      <c r="K1001" s="179"/>
      <c r="L1001" s="184"/>
      <c r="M1001" s="185"/>
      <c r="N1001" s="186"/>
      <c r="O1001" s="186"/>
      <c r="P1001" s="187">
        <f>SUM(P1002:P1029)</f>
        <v>0</v>
      </c>
      <c r="Q1001" s="186"/>
      <c r="R1001" s="187">
        <f>SUM(R1002:R1029)</f>
        <v>0.18249213</v>
      </c>
      <c r="S1001" s="186"/>
      <c r="T1001" s="188">
        <f>SUM(T1002:T1029)</f>
        <v>0</v>
      </c>
      <c r="AR1001" s="189" t="s">
        <v>94</v>
      </c>
      <c r="AT1001" s="190" t="s">
        <v>70</v>
      </c>
      <c r="AU1001" s="190" t="s">
        <v>79</v>
      </c>
      <c r="AY1001" s="189" t="s">
        <v>250</v>
      </c>
      <c r="BK1001" s="191">
        <f>SUM(BK1002:BK1029)</f>
        <v>0</v>
      </c>
    </row>
    <row r="1002" spans="2:65" s="1" customFormat="1" ht="31.5" customHeight="1">
      <c r="B1002" s="41"/>
      <c r="C1002" s="195" t="s">
        <v>2352</v>
      </c>
      <c r="D1002" s="195" t="s">
        <v>253</v>
      </c>
      <c r="E1002" s="196" t="s">
        <v>2206</v>
      </c>
      <c r="F1002" s="197" t="s">
        <v>2207</v>
      </c>
      <c r="G1002" s="198" t="s">
        <v>271</v>
      </c>
      <c r="H1002" s="199">
        <v>45.116</v>
      </c>
      <c r="I1002" s="200"/>
      <c r="J1002" s="201">
        <f>ROUND(I1002*H1002,2)</f>
        <v>0</v>
      </c>
      <c r="K1002" s="197" t="s">
        <v>257</v>
      </c>
      <c r="L1002" s="61"/>
      <c r="M1002" s="202" t="s">
        <v>21</v>
      </c>
      <c r="N1002" s="203" t="s">
        <v>43</v>
      </c>
      <c r="O1002" s="42"/>
      <c r="P1002" s="204">
        <f>O1002*H1002</f>
        <v>0</v>
      </c>
      <c r="Q1002" s="204">
        <v>2.8999999999999998E-3</v>
      </c>
      <c r="R1002" s="204">
        <f>Q1002*H1002</f>
        <v>0.13083639999999999</v>
      </c>
      <c r="S1002" s="204">
        <v>0</v>
      </c>
      <c r="T1002" s="205">
        <f>S1002*H1002</f>
        <v>0</v>
      </c>
      <c r="AR1002" s="24" t="s">
        <v>330</v>
      </c>
      <c r="AT1002" s="24" t="s">
        <v>253</v>
      </c>
      <c r="AU1002" s="24" t="s">
        <v>94</v>
      </c>
      <c r="AY1002" s="24" t="s">
        <v>250</v>
      </c>
      <c r="BE1002" s="206">
        <f>IF(N1002="základní",J1002,0)</f>
        <v>0</v>
      </c>
      <c r="BF1002" s="206">
        <f>IF(N1002="snížená",J1002,0)</f>
        <v>0</v>
      </c>
      <c r="BG1002" s="206">
        <f>IF(N1002="zákl. přenesená",J1002,0)</f>
        <v>0</v>
      </c>
      <c r="BH1002" s="206">
        <f>IF(N1002="sníž. přenesená",J1002,0)</f>
        <v>0</v>
      </c>
      <c r="BI1002" s="206">
        <f>IF(N1002="nulová",J1002,0)</f>
        <v>0</v>
      </c>
      <c r="BJ1002" s="24" t="s">
        <v>94</v>
      </c>
      <c r="BK1002" s="206">
        <f>ROUND(I1002*H1002,2)</f>
        <v>0</v>
      </c>
      <c r="BL1002" s="24" t="s">
        <v>330</v>
      </c>
      <c r="BM1002" s="24" t="s">
        <v>3213</v>
      </c>
    </row>
    <row r="1003" spans="2:65" s="11" customFormat="1">
      <c r="B1003" s="207"/>
      <c r="C1003" s="208"/>
      <c r="D1003" s="209" t="s">
        <v>260</v>
      </c>
      <c r="E1003" s="210" t="s">
        <v>21</v>
      </c>
      <c r="F1003" s="211" t="s">
        <v>3214</v>
      </c>
      <c r="G1003" s="208"/>
      <c r="H1003" s="212">
        <v>21.974</v>
      </c>
      <c r="I1003" s="213"/>
      <c r="J1003" s="208"/>
      <c r="K1003" s="208"/>
      <c r="L1003" s="214"/>
      <c r="M1003" s="215"/>
      <c r="N1003" s="216"/>
      <c r="O1003" s="216"/>
      <c r="P1003" s="216"/>
      <c r="Q1003" s="216"/>
      <c r="R1003" s="216"/>
      <c r="S1003" s="216"/>
      <c r="T1003" s="217"/>
      <c r="AT1003" s="218" t="s">
        <v>260</v>
      </c>
      <c r="AU1003" s="218" t="s">
        <v>94</v>
      </c>
      <c r="AV1003" s="11" t="s">
        <v>94</v>
      </c>
      <c r="AW1003" s="11" t="s">
        <v>35</v>
      </c>
      <c r="AX1003" s="11" t="s">
        <v>71</v>
      </c>
      <c r="AY1003" s="218" t="s">
        <v>250</v>
      </c>
    </row>
    <row r="1004" spans="2:65" s="11" customFormat="1">
      <c r="B1004" s="207"/>
      <c r="C1004" s="208"/>
      <c r="D1004" s="209" t="s">
        <v>260</v>
      </c>
      <c r="E1004" s="210" t="s">
        <v>21</v>
      </c>
      <c r="F1004" s="211" t="s">
        <v>3215</v>
      </c>
      <c r="G1004" s="208"/>
      <c r="H1004" s="212">
        <v>-0.72</v>
      </c>
      <c r="I1004" s="213"/>
      <c r="J1004" s="208"/>
      <c r="K1004" s="208"/>
      <c r="L1004" s="214"/>
      <c r="M1004" s="215"/>
      <c r="N1004" s="216"/>
      <c r="O1004" s="216"/>
      <c r="P1004" s="216"/>
      <c r="Q1004" s="216"/>
      <c r="R1004" s="216"/>
      <c r="S1004" s="216"/>
      <c r="T1004" s="217"/>
      <c r="AT1004" s="218" t="s">
        <v>260</v>
      </c>
      <c r="AU1004" s="218" t="s">
        <v>94</v>
      </c>
      <c r="AV1004" s="11" t="s">
        <v>94</v>
      </c>
      <c r="AW1004" s="11" t="s">
        <v>35</v>
      </c>
      <c r="AX1004" s="11" t="s">
        <v>71</v>
      </c>
      <c r="AY1004" s="218" t="s">
        <v>250</v>
      </c>
    </row>
    <row r="1005" spans="2:65" s="11" customFormat="1">
      <c r="B1005" s="207"/>
      <c r="C1005" s="208"/>
      <c r="D1005" s="209" t="s">
        <v>260</v>
      </c>
      <c r="E1005" s="210" t="s">
        <v>21</v>
      </c>
      <c r="F1005" s="211" t="s">
        <v>3216</v>
      </c>
      <c r="G1005" s="208"/>
      <c r="H1005" s="212">
        <v>3.2189999999999999</v>
      </c>
      <c r="I1005" s="213"/>
      <c r="J1005" s="208"/>
      <c r="K1005" s="208"/>
      <c r="L1005" s="214"/>
      <c r="M1005" s="215"/>
      <c r="N1005" s="216"/>
      <c r="O1005" s="216"/>
      <c r="P1005" s="216"/>
      <c r="Q1005" s="216"/>
      <c r="R1005" s="216"/>
      <c r="S1005" s="216"/>
      <c r="T1005" s="217"/>
      <c r="AT1005" s="218" t="s">
        <v>260</v>
      </c>
      <c r="AU1005" s="218" t="s">
        <v>94</v>
      </c>
      <c r="AV1005" s="11" t="s">
        <v>94</v>
      </c>
      <c r="AW1005" s="11" t="s">
        <v>35</v>
      </c>
      <c r="AX1005" s="11" t="s">
        <v>71</v>
      </c>
      <c r="AY1005" s="218" t="s">
        <v>250</v>
      </c>
    </row>
    <row r="1006" spans="2:65" s="11" customFormat="1">
      <c r="B1006" s="207"/>
      <c r="C1006" s="208"/>
      <c r="D1006" s="209" t="s">
        <v>260</v>
      </c>
      <c r="E1006" s="210" t="s">
        <v>21</v>
      </c>
      <c r="F1006" s="211" t="s">
        <v>3217</v>
      </c>
      <c r="G1006" s="208"/>
      <c r="H1006" s="212">
        <v>20.643000000000001</v>
      </c>
      <c r="I1006" s="213"/>
      <c r="J1006" s="208"/>
      <c r="K1006" s="208"/>
      <c r="L1006" s="214"/>
      <c r="M1006" s="215"/>
      <c r="N1006" s="216"/>
      <c r="O1006" s="216"/>
      <c r="P1006" s="216"/>
      <c r="Q1006" s="216"/>
      <c r="R1006" s="216"/>
      <c r="S1006" s="216"/>
      <c r="T1006" s="217"/>
      <c r="AT1006" s="218" t="s">
        <v>260</v>
      </c>
      <c r="AU1006" s="218" t="s">
        <v>94</v>
      </c>
      <c r="AV1006" s="11" t="s">
        <v>94</v>
      </c>
      <c r="AW1006" s="11" t="s">
        <v>35</v>
      </c>
      <c r="AX1006" s="11" t="s">
        <v>71</v>
      </c>
      <c r="AY1006" s="218" t="s">
        <v>250</v>
      </c>
    </row>
    <row r="1007" spans="2:65" s="12" customFormat="1">
      <c r="B1007" s="219"/>
      <c r="C1007" s="220"/>
      <c r="D1007" s="221" t="s">
        <v>260</v>
      </c>
      <c r="E1007" s="222" t="s">
        <v>130</v>
      </c>
      <c r="F1007" s="223" t="s">
        <v>263</v>
      </c>
      <c r="G1007" s="220"/>
      <c r="H1007" s="224">
        <v>45.116</v>
      </c>
      <c r="I1007" s="225"/>
      <c r="J1007" s="220"/>
      <c r="K1007" s="220"/>
      <c r="L1007" s="226"/>
      <c r="M1007" s="227"/>
      <c r="N1007" s="228"/>
      <c r="O1007" s="228"/>
      <c r="P1007" s="228"/>
      <c r="Q1007" s="228"/>
      <c r="R1007" s="228"/>
      <c r="S1007" s="228"/>
      <c r="T1007" s="229"/>
      <c r="AT1007" s="230" t="s">
        <v>260</v>
      </c>
      <c r="AU1007" s="230" t="s">
        <v>94</v>
      </c>
      <c r="AV1007" s="12" t="s">
        <v>251</v>
      </c>
      <c r="AW1007" s="12" t="s">
        <v>35</v>
      </c>
      <c r="AX1007" s="12" t="s">
        <v>79</v>
      </c>
      <c r="AY1007" s="230" t="s">
        <v>250</v>
      </c>
    </row>
    <row r="1008" spans="2:65" s="1" customFormat="1" ht="22.5" customHeight="1">
      <c r="B1008" s="41"/>
      <c r="C1008" s="234" t="s">
        <v>2357</v>
      </c>
      <c r="D1008" s="234" t="s">
        <v>304</v>
      </c>
      <c r="E1008" s="235" t="s">
        <v>2215</v>
      </c>
      <c r="F1008" s="236" t="s">
        <v>2216</v>
      </c>
      <c r="G1008" s="237" t="s">
        <v>271</v>
      </c>
      <c r="H1008" s="238">
        <v>49.628</v>
      </c>
      <c r="I1008" s="239"/>
      <c r="J1008" s="240">
        <f>ROUND(I1008*H1008,2)</f>
        <v>0</v>
      </c>
      <c r="K1008" s="236" t="s">
        <v>21</v>
      </c>
      <c r="L1008" s="241"/>
      <c r="M1008" s="242" t="s">
        <v>21</v>
      </c>
      <c r="N1008" s="243" t="s">
        <v>43</v>
      </c>
      <c r="O1008" s="42"/>
      <c r="P1008" s="204">
        <f>O1008*H1008</f>
        <v>0</v>
      </c>
      <c r="Q1008" s="204">
        <v>0</v>
      </c>
      <c r="R1008" s="204">
        <f>Q1008*H1008</f>
        <v>0</v>
      </c>
      <c r="S1008" s="204">
        <v>0</v>
      </c>
      <c r="T1008" s="205">
        <f>S1008*H1008</f>
        <v>0</v>
      </c>
      <c r="AR1008" s="24" t="s">
        <v>408</v>
      </c>
      <c r="AT1008" s="24" t="s">
        <v>304</v>
      </c>
      <c r="AU1008" s="24" t="s">
        <v>94</v>
      </c>
      <c r="AY1008" s="24" t="s">
        <v>250</v>
      </c>
      <c r="BE1008" s="206">
        <f>IF(N1008="základní",J1008,0)</f>
        <v>0</v>
      </c>
      <c r="BF1008" s="206">
        <f>IF(N1008="snížená",J1008,0)</f>
        <v>0</v>
      </c>
      <c r="BG1008" s="206">
        <f>IF(N1008="zákl. přenesená",J1008,0)</f>
        <v>0</v>
      </c>
      <c r="BH1008" s="206">
        <f>IF(N1008="sníž. přenesená",J1008,0)</f>
        <v>0</v>
      </c>
      <c r="BI1008" s="206">
        <f>IF(N1008="nulová",J1008,0)</f>
        <v>0</v>
      </c>
      <c r="BJ1008" s="24" t="s">
        <v>94</v>
      </c>
      <c r="BK1008" s="206">
        <f>ROUND(I1008*H1008,2)</f>
        <v>0</v>
      </c>
      <c r="BL1008" s="24" t="s">
        <v>330</v>
      </c>
      <c r="BM1008" s="24" t="s">
        <v>3218</v>
      </c>
    </row>
    <row r="1009" spans="2:65" s="11" customFormat="1">
      <c r="B1009" s="207"/>
      <c r="C1009" s="208"/>
      <c r="D1009" s="221" t="s">
        <v>260</v>
      </c>
      <c r="E1009" s="231" t="s">
        <v>21</v>
      </c>
      <c r="F1009" s="232" t="s">
        <v>2218</v>
      </c>
      <c r="G1009" s="208"/>
      <c r="H1009" s="233">
        <v>49.628</v>
      </c>
      <c r="I1009" s="213"/>
      <c r="J1009" s="208"/>
      <c r="K1009" s="208"/>
      <c r="L1009" s="214"/>
      <c r="M1009" s="215"/>
      <c r="N1009" s="216"/>
      <c r="O1009" s="216"/>
      <c r="P1009" s="216"/>
      <c r="Q1009" s="216"/>
      <c r="R1009" s="216"/>
      <c r="S1009" s="216"/>
      <c r="T1009" s="217"/>
      <c r="AT1009" s="218" t="s">
        <v>260</v>
      </c>
      <c r="AU1009" s="218" t="s">
        <v>94</v>
      </c>
      <c r="AV1009" s="11" t="s">
        <v>94</v>
      </c>
      <c r="AW1009" s="11" t="s">
        <v>35</v>
      </c>
      <c r="AX1009" s="11" t="s">
        <v>79</v>
      </c>
      <c r="AY1009" s="218" t="s">
        <v>250</v>
      </c>
    </row>
    <row r="1010" spans="2:65" s="1" customFormat="1" ht="22.5" customHeight="1">
      <c r="B1010" s="41"/>
      <c r="C1010" s="195" t="s">
        <v>2365</v>
      </c>
      <c r="D1010" s="195" t="s">
        <v>253</v>
      </c>
      <c r="E1010" s="196" t="s">
        <v>2220</v>
      </c>
      <c r="F1010" s="197" t="s">
        <v>2221</v>
      </c>
      <c r="G1010" s="198" t="s">
        <v>271</v>
      </c>
      <c r="H1010" s="199">
        <v>3.2189999999999999</v>
      </c>
      <c r="I1010" s="200"/>
      <c r="J1010" s="201">
        <f>ROUND(I1010*H1010,2)</f>
        <v>0</v>
      </c>
      <c r="K1010" s="197" t="s">
        <v>257</v>
      </c>
      <c r="L1010" s="61"/>
      <c r="M1010" s="202" t="s">
        <v>21</v>
      </c>
      <c r="N1010" s="203" t="s">
        <v>43</v>
      </c>
      <c r="O1010" s="42"/>
      <c r="P1010" s="204">
        <f>O1010*H1010</f>
        <v>0</v>
      </c>
      <c r="Q1010" s="204">
        <v>0</v>
      </c>
      <c r="R1010" s="204">
        <f>Q1010*H1010</f>
        <v>0</v>
      </c>
      <c r="S1010" s="204">
        <v>0</v>
      </c>
      <c r="T1010" s="205">
        <f>S1010*H1010</f>
        <v>0</v>
      </c>
      <c r="AR1010" s="24" t="s">
        <v>330</v>
      </c>
      <c r="AT1010" s="24" t="s">
        <v>253</v>
      </c>
      <c r="AU1010" s="24" t="s">
        <v>94</v>
      </c>
      <c r="AY1010" s="24" t="s">
        <v>250</v>
      </c>
      <c r="BE1010" s="206">
        <f>IF(N1010="základní",J1010,0)</f>
        <v>0</v>
      </c>
      <c r="BF1010" s="206">
        <f>IF(N1010="snížená",J1010,0)</f>
        <v>0</v>
      </c>
      <c r="BG1010" s="206">
        <f>IF(N1010="zákl. přenesená",J1010,0)</f>
        <v>0</v>
      </c>
      <c r="BH1010" s="206">
        <f>IF(N1010="sníž. přenesená",J1010,0)</f>
        <v>0</v>
      </c>
      <c r="BI1010" s="206">
        <f>IF(N1010="nulová",J1010,0)</f>
        <v>0</v>
      </c>
      <c r="BJ1010" s="24" t="s">
        <v>94</v>
      </c>
      <c r="BK1010" s="206">
        <f>ROUND(I1010*H1010,2)</f>
        <v>0</v>
      </c>
      <c r="BL1010" s="24" t="s">
        <v>330</v>
      </c>
      <c r="BM1010" s="24" t="s">
        <v>3219</v>
      </c>
    </row>
    <row r="1011" spans="2:65" s="11" customFormat="1">
      <c r="B1011" s="207"/>
      <c r="C1011" s="208"/>
      <c r="D1011" s="221" t="s">
        <v>260</v>
      </c>
      <c r="E1011" s="231" t="s">
        <v>21</v>
      </c>
      <c r="F1011" s="232" t="s">
        <v>3216</v>
      </c>
      <c r="G1011" s="208"/>
      <c r="H1011" s="233">
        <v>3.2189999999999999</v>
      </c>
      <c r="I1011" s="213"/>
      <c r="J1011" s="208"/>
      <c r="K1011" s="208"/>
      <c r="L1011" s="214"/>
      <c r="M1011" s="215"/>
      <c r="N1011" s="216"/>
      <c r="O1011" s="216"/>
      <c r="P1011" s="216"/>
      <c r="Q1011" s="216"/>
      <c r="R1011" s="216"/>
      <c r="S1011" s="216"/>
      <c r="T1011" s="217"/>
      <c r="AT1011" s="218" t="s">
        <v>260</v>
      </c>
      <c r="AU1011" s="218" t="s">
        <v>94</v>
      </c>
      <c r="AV1011" s="11" t="s">
        <v>94</v>
      </c>
      <c r="AW1011" s="11" t="s">
        <v>35</v>
      </c>
      <c r="AX1011" s="11" t="s">
        <v>79</v>
      </c>
      <c r="AY1011" s="218" t="s">
        <v>250</v>
      </c>
    </row>
    <row r="1012" spans="2:65" s="1" customFormat="1" ht="31.5" customHeight="1">
      <c r="B1012" s="41"/>
      <c r="C1012" s="195" t="s">
        <v>3220</v>
      </c>
      <c r="D1012" s="195" t="s">
        <v>253</v>
      </c>
      <c r="E1012" s="196" t="s">
        <v>2224</v>
      </c>
      <c r="F1012" s="197" t="s">
        <v>2225</v>
      </c>
      <c r="G1012" s="198" t="s">
        <v>271</v>
      </c>
      <c r="H1012" s="199">
        <v>45.116</v>
      </c>
      <c r="I1012" s="200"/>
      <c r="J1012" s="201">
        <f>ROUND(I1012*H1012,2)</f>
        <v>0</v>
      </c>
      <c r="K1012" s="197" t="s">
        <v>257</v>
      </c>
      <c r="L1012" s="61"/>
      <c r="M1012" s="202" t="s">
        <v>21</v>
      </c>
      <c r="N1012" s="203" t="s">
        <v>43</v>
      </c>
      <c r="O1012" s="42"/>
      <c r="P1012" s="204">
        <f>O1012*H1012</f>
        <v>0</v>
      </c>
      <c r="Q1012" s="204">
        <v>9.3000000000000005E-4</v>
      </c>
      <c r="R1012" s="204">
        <f>Q1012*H1012</f>
        <v>4.1957880000000003E-2</v>
      </c>
      <c r="S1012" s="204">
        <v>0</v>
      </c>
      <c r="T1012" s="205">
        <f>S1012*H1012</f>
        <v>0</v>
      </c>
      <c r="AR1012" s="24" t="s">
        <v>330</v>
      </c>
      <c r="AT1012" s="24" t="s">
        <v>253</v>
      </c>
      <c r="AU1012" s="24" t="s">
        <v>94</v>
      </c>
      <c r="AY1012" s="24" t="s">
        <v>250</v>
      </c>
      <c r="BE1012" s="206">
        <f>IF(N1012="základní",J1012,0)</f>
        <v>0</v>
      </c>
      <c r="BF1012" s="206">
        <f>IF(N1012="snížená",J1012,0)</f>
        <v>0</v>
      </c>
      <c r="BG1012" s="206">
        <f>IF(N1012="zákl. přenesená",J1012,0)</f>
        <v>0</v>
      </c>
      <c r="BH1012" s="206">
        <f>IF(N1012="sníž. přenesená",J1012,0)</f>
        <v>0</v>
      </c>
      <c r="BI1012" s="206">
        <f>IF(N1012="nulová",J1012,0)</f>
        <v>0</v>
      </c>
      <c r="BJ1012" s="24" t="s">
        <v>94</v>
      </c>
      <c r="BK1012" s="206">
        <f>ROUND(I1012*H1012,2)</f>
        <v>0</v>
      </c>
      <c r="BL1012" s="24" t="s">
        <v>330</v>
      </c>
      <c r="BM1012" s="24" t="s">
        <v>3221</v>
      </c>
    </row>
    <row r="1013" spans="2:65" s="11" customFormat="1">
      <c r="B1013" s="207"/>
      <c r="C1013" s="208"/>
      <c r="D1013" s="221" t="s">
        <v>260</v>
      </c>
      <c r="E1013" s="231" t="s">
        <v>21</v>
      </c>
      <c r="F1013" s="232" t="s">
        <v>130</v>
      </c>
      <c r="G1013" s="208"/>
      <c r="H1013" s="233">
        <v>45.116</v>
      </c>
      <c r="I1013" s="213"/>
      <c r="J1013" s="208"/>
      <c r="K1013" s="208"/>
      <c r="L1013" s="214"/>
      <c r="M1013" s="215"/>
      <c r="N1013" s="216"/>
      <c r="O1013" s="216"/>
      <c r="P1013" s="216"/>
      <c r="Q1013" s="216"/>
      <c r="R1013" s="216"/>
      <c r="S1013" s="216"/>
      <c r="T1013" s="217"/>
      <c r="AT1013" s="218" t="s">
        <v>260</v>
      </c>
      <c r="AU1013" s="218" t="s">
        <v>94</v>
      </c>
      <c r="AV1013" s="11" t="s">
        <v>94</v>
      </c>
      <c r="AW1013" s="11" t="s">
        <v>35</v>
      </c>
      <c r="AX1013" s="11" t="s">
        <v>79</v>
      </c>
      <c r="AY1013" s="218" t="s">
        <v>250</v>
      </c>
    </row>
    <row r="1014" spans="2:65" s="1" customFormat="1" ht="22.5" customHeight="1">
      <c r="B1014" s="41"/>
      <c r="C1014" s="195" t="s">
        <v>3222</v>
      </c>
      <c r="D1014" s="195" t="s">
        <v>253</v>
      </c>
      <c r="E1014" s="196" t="s">
        <v>2228</v>
      </c>
      <c r="F1014" s="197" t="s">
        <v>2229</v>
      </c>
      <c r="G1014" s="198" t="s">
        <v>356</v>
      </c>
      <c r="H1014" s="199">
        <v>9.375</v>
      </c>
      <c r="I1014" s="200"/>
      <c r="J1014" s="201">
        <f>ROUND(I1014*H1014,2)</f>
        <v>0</v>
      </c>
      <c r="K1014" s="197" t="s">
        <v>21</v>
      </c>
      <c r="L1014" s="61"/>
      <c r="M1014" s="202" t="s">
        <v>21</v>
      </c>
      <c r="N1014" s="203" t="s">
        <v>43</v>
      </c>
      <c r="O1014" s="42"/>
      <c r="P1014" s="204">
        <f>O1014*H1014</f>
        <v>0</v>
      </c>
      <c r="Q1014" s="204">
        <v>3.1E-4</v>
      </c>
      <c r="R1014" s="204">
        <f>Q1014*H1014</f>
        <v>2.90625E-3</v>
      </c>
      <c r="S1014" s="204">
        <v>0</v>
      </c>
      <c r="T1014" s="205">
        <f>S1014*H1014</f>
        <v>0</v>
      </c>
      <c r="AR1014" s="24" t="s">
        <v>330</v>
      </c>
      <c r="AT1014" s="24" t="s">
        <v>253</v>
      </c>
      <c r="AU1014" s="24" t="s">
        <v>94</v>
      </c>
      <c r="AY1014" s="24" t="s">
        <v>250</v>
      </c>
      <c r="BE1014" s="206">
        <f>IF(N1014="základní",J1014,0)</f>
        <v>0</v>
      </c>
      <c r="BF1014" s="206">
        <f>IF(N1014="snížená",J1014,0)</f>
        <v>0</v>
      </c>
      <c r="BG1014" s="206">
        <f>IF(N1014="zákl. přenesená",J1014,0)</f>
        <v>0</v>
      </c>
      <c r="BH1014" s="206">
        <f>IF(N1014="sníž. přenesená",J1014,0)</f>
        <v>0</v>
      </c>
      <c r="BI1014" s="206">
        <f>IF(N1014="nulová",J1014,0)</f>
        <v>0</v>
      </c>
      <c r="BJ1014" s="24" t="s">
        <v>94</v>
      </c>
      <c r="BK1014" s="206">
        <f>ROUND(I1014*H1014,2)</f>
        <v>0</v>
      </c>
      <c r="BL1014" s="24" t="s">
        <v>330</v>
      </c>
      <c r="BM1014" s="24" t="s">
        <v>3223</v>
      </c>
    </row>
    <row r="1015" spans="2:65" s="11" customFormat="1">
      <c r="B1015" s="207"/>
      <c r="C1015" s="208"/>
      <c r="D1015" s="209" t="s">
        <v>260</v>
      </c>
      <c r="E1015" s="210" t="s">
        <v>21</v>
      </c>
      <c r="F1015" s="211" t="s">
        <v>3224</v>
      </c>
      <c r="G1015" s="208"/>
      <c r="H1015" s="212">
        <v>6.7750000000000004</v>
      </c>
      <c r="I1015" s="213"/>
      <c r="J1015" s="208"/>
      <c r="K1015" s="208"/>
      <c r="L1015" s="214"/>
      <c r="M1015" s="215"/>
      <c r="N1015" s="216"/>
      <c r="O1015" s="216"/>
      <c r="P1015" s="216"/>
      <c r="Q1015" s="216"/>
      <c r="R1015" s="216"/>
      <c r="S1015" s="216"/>
      <c r="T1015" s="217"/>
      <c r="AT1015" s="218" t="s">
        <v>260</v>
      </c>
      <c r="AU1015" s="218" t="s">
        <v>94</v>
      </c>
      <c r="AV1015" s="11" t="s">
        <v>94</v>
      </c>
      <c r="AW1015" s="11" t="s">
        <v>35</v>
      </c>
      <c r="AX1015" s="11" t="s">
        <v>71</v>
      </c>
      <c r="AY1015" s="218" t="s">
        <v>250</v>
      </c>
    </row>
    <row r="1016" spans="2:65" s="11" customFormat="1">
      <c r="B1016" s="207"/>
      <c r="C1016" s="208"/>
      <c r="D1016" s="209" t="s">
        <v>260</v>
      </c>
      <c r="E1016" s="210" t="s">
        <v>21</v>
      </c>
      <c r="F1016" s="211" t="s">
        <v>3225</v>
      </c>
      <c r="G1016" s="208"/>
      <c r="H1016" s="212">
        <v>2.6</v>
      </c>
      <c r="I1016" s="213"/>
      <c r="J1016" s="208"/>
      <c r="K1016" s="208"/>
      <c r="L1016" s="214"/>
      <c r="M1016" s="215"/>
      <c r="N1016" s="216"/>
      <c r="O1016" s="216"/>
      <c r="P1016" s="216"/>
      <c r="Q1016" s="216"/>
      <c r="R1016" s="216"/>
      <c r="S1016" s="216"/>
      <c r="T1016" s="217"/>
      <c r="AT1016" s="218" t="s">
        <v>260</v>
      </c>
      <c r="AU1016" s="218" t="s">
        <v>94</v>
      </c>
      <c r="AV1016" s="11" t="s">
        <v>94</v>
      </c>
      <c r="AW1016" s="11" t="s">
        <v>35</v>
      </c>
      <c r="AX1016" s="11" t="s">
        <v>71</v>
      </c>
      <c r="AY1016" s="218" t="s">
        <v>250</v>
      </c>
    </row>
    <row r="1017" spans="2:65" s="12" customFormat="1">
      <c r="B1017" s="219"/>
      <c r="C1017" s="220"/>
      <c r="D1017" s="221" t="s">
        <v>260</v>
      </c>
      <c r="E1017" s="222" t="s">
        <v>21</v>
      </c>
      <c r="F1017" s="223" t="s">
        <v>263</v>
      </c>
      <c r="G1017" s="220"/>
      <c r="H1017" s="224">
        <v>9.375</v>
      </c>
      <c r="I1017" s="225"/>
      <c r="J1017" s="220"/>
      <c r="K1017" s="220"/>
      <c r="L1017" s="226"/>
      <c r="M1017" s="227"/>
      <c r="N1017" s="228"/>
      <c r="O1017" s="228"/>
      <c r="P1017" s="228"/>
      <c r="Q1017" s="228"/>
      <c r="R1017" s="228"/>
      <c r="S1017" s="228"/>
      <c r="T1017" s="229"/>
      <c r="AT1017" s="230" t="s">
        <v>260</v>
      </c>
      <c r="AU1017" s="230" t="s">
        <v>94</v>
      </c>
      <c r="AV1017" s="12" t="s">
        <v>251</v>
      </c>
      <c r="AW1017" s="12" t="s">
        <v>35</v>
      </c>
      <c r="AX1017" s="12" t="s">
        <v>79</v>
      </c>
      <c r="AY1017" s="230" t="s">
        <v>250</v>
      </c>
    </row>
    <row r="1018" spans="2:65" s="1" customFormat="1" ht="22.5" customHeight="1">
      <c r="B1018" s="41"/>
      <c r="C1018" s="195" t="s">
        <v>3226</v>
      </c>
      <c r="D1018" s="195" t="s">
        <v>253</v>
      </c>
      <c r="E1018" s="196" t="s">
        <v>2233</v>
      </c>
      <c r="F1018" s="197" t="s">
        <v>2234</v>
      </c>
      <c r="G1018" s="198" t="s">
        <v>356</v>
      </c>
      <c r="H1018" s="199">
        <v>2.7749999999999999</v>
      </c>
      <c r="I1018" s="200"/>
      <c r="J1018" s="201">
        <f>ROUND(I1018*H1018,2)</f>
        <v>0</v>
      </c>
      <c r="K1018" s="197" t="s">
        <v>21</v>
      </c>
      <c r="L1018" s="61"/>
      <c r="M1018" s="202" t="s">
        <v>21</v>
      </c>
      <c r="N1018" s="203" t="s">
        <v>43</v>
      </c>
      <c r="O1018" s="42"/>
      <c r="P1018" s="204">
        <f>O1018*H1018</f>
        <v>0</v>
      </c>
      <c r="Q1018" s="204">
        <v>3.1E-4</v>
      </c>
      <c r="R1018" s="204">
        <f>Q1018*H1018</f>
        <v>8.6025000000000001E-4</v>
      </c>
      <c r="S1018" s="204">
        <v>0</v>
      </c>
      <c r="T1018" s="205">
        <f>S1018*H1018</f>
        <v>0</v>
      </c>
      <c r="AR1018" s="24" t="s">
        <v>330</v>
      </c>
      <c r="AT1018" s="24" t="s">
        <v>253</v>
      </c>
      <c r="AU1018" s="24" t="s">
        <v>94</v>
      </c>
      <c r="AY1018" s="24" t="s">
        <v>250</v>
      </c>
      <c r="BE1018" s="206">
        <f>IF(N1018="základní",J1018,0)</f>
        <v>0</v>
      </c>
      <c r="BF1018" s="206">
        <f>IF(N1018="snížená",J1018,0)</f>
        <v>0</v>
      </c>
      <c r="BG1018" s="206">
        <f>IF(N1018="zákl. přenesená",J1018,0)</f>
        <v>0</v>
      </c>
      <c r="BH1018" s="206">
        <f>IF(N1018="sníž. přenesená",J1018,0)</f>
        <v>0</v>
      </c>
      <c r="BI1018" s="206">
        <f>IF(N1018="nulová",J1018,0)</f>
        <v>0</v>
      </c>
      <c r="BJ1018" s="24" t="s">
        <v>94</v>
      </c>
      <c r="BK1018" s="206">
        <f>ROUND(I1018*H1018,2)</f>
        <v>0</v>
      </c>
      <c r="BL1018" s="24" t="s">
        <v>330</v>
      </c>
      <c r="BM1018" s="24" t="s">
        <v>3227</v>
      </c>
    </row>
    <row r="1019" spans="2:65" s="11" customFormat="1">
      <c r="B1019" s="207"/>
      <c r="C1019" s="208"/>
      <c r="D1019" s="221" t="s">
        <v>260</v>
      </c>
      <c r="E1019" s="231" t="s">
        <v>21</v>
      </c>
      <c r="F1019" s="232" t="s">
        <v>3228</v>
      </c>
      <c r="G1019" s="208"/>
      <c r="H1019" s="233">
        <v>2.7749999999999999</v>
      </c>
      <c r="I1019" s="213"/>
      <c r="J1019" s="208"/>
      <c r="K1019" s="208"/>
      <c r="L1019" s="214"/>
      <c r="M1019" s="215"/>
      <c r="N1019" s="216"/>
      <c r="O1019" s="216"/>
      <c r="P1019" s="216"/>
      <c r="Q1019" s="216"/>
      <c r="R1019" s="216"/>
      <c r="S1019" s="216"/>
      <c r="T1019" s="217"/>
      <c r="AT1019" s="218" t="s">
        <v>260</v>
      </c>
      <c r="AU1019" s="218" t="s">
        <v>94</v>
      </c>
      <c r="AV1019" s="11" t="s">
        <v>94</v>
      </c>
      <c r="AW1019" s="11" t="s">
        <v>35</v>
      </c>
      <c r="AX1019" s="11" t="s">
        <v>79</v>
      </c>
      <c r="AY1019" s="218" t="s">
        <v>250</v>
      </c>
    </row>
    <row r="1020" spans="2:65" s="1" customFormat="1" ht="22.5" customHeight="1">
      <c r="B1020" s="41"/>
      <c r="C1020" s="195" t="s">
        <v>3229</v>
      </c>
      <c r="D1020" s="195" t="s">
        <v>253</v>
      </c>
      <c r="E1020" s="196" t="s">
        <v>2238</v>
      </c>
      <c r="F1020" s="197" t="s">
        <v>2239</v>
      </c>
      <c r="G1020" s="198" t="s">
        <v>356</v>
      </c>
      <c r="H1020" s="199">
        <v>19.434999999999999</v>
      </c>
      <c r="I1020" s="200"/>
      <c r="J1020" s="201">
        <f>ROUND(I1020*H1020,2)</f>
        <v>0</v>
      </c>
      <c r="K1020" s="197" t="s">
        <v>21</v>
      </c>
      <c r="L1020" s="61"/>
      <c r="M1020" s="202" t="s">
        <v>21</v>
      </c>
      <c r="N1020" s="203" t="s">
        <v>43</v>
      </c>
      <c r="O1020" s="42"/>
      <c r="P1020" s="204">
        <f>O1020*H1020</f>
        <v>0</v>
      </c>
      <c r="Q1020" s="204">
        <v>2.5999999999999998E-4</v>
      </c>
      <c r="R1020" s="204">
        <f>Q1020*H1020</f>
        <v>5.0530999999999996E-3</v>
      </c>
      <c r="S1020" s="204">
        <v>0</v>
      </c>
      <c r="T1020" s="205">
        <f>S1020*H1020</f>
        <v>0</v>
      </c>
      <c r="AR1020" s="24" t="s">
        <v>330</v>
      </c>
      <c r="AT1020" s="24" t="s">
        <v>253</v>
      </c>
      <c r="AU1020" s="24" t="s">
        <v>94</v>
      </c>
      <c r="AY1020" s="24" t="s">
        <v>250</v>
      </c>
      <c r="BE1020" s="206">
        <f>IF(N1020="základní",J1020,0)</f>
        <v>0</v>
      </c>
      <c r="BF1020" s="206">
        <f>IF(N1020="snížená",J1020,0)</f>
        <v>0</v>
      </c>
      <c r="BG1020" s="206">
        <f>IF(N1020="zákl. přenesená",J1020,0)</f>
        <v>0</v>
      </c>
      <c r="BH1020" s="206">
        <f>IF(N1020="sníž. přenesená",J1020,0)</f>
        <v>0</v>
      </c>
      <c r="BI1020" s="206">
        <f>IF(N1020="nulová",J1020,0)</f>
        <v>0</v>
      </c>
      <c r="BJ1020" s="24" t="s">
        <v>94</v>
      </c>
      <c r="BK1020" s="206">
        <f>ROUND(I1020*H1020,2)</f>
        <v>0</v>
      </c>
      <c r="BL1020" s="24" t="s">
        <v>330</v>
      </c>
      <c r="BM1020" s="24" t="s">
        <v>3230</v>
      </c>
    </row>
    <row r="1021" spans="2:65" s="11" customFormat="1">
      <c r="B1021" s="207"/>
      <c r="C1021" s="208"/>
      <c r="D1021" s="209" t="s">
        <v>260</v>
      </c>
      <c r="E1021" s="210" t="s">
        <v>21</v>
      </c>
      <c r="F1021" s="211" t="s">
        <v>3231</v>
      </c>
      <c r="G1021" s="208"/>
      <c r="H1021" s="212">
        <v>10.965</v>
      </c>
      <c r="I1021" s="213"/>
      <c r="J1021" s="208"/>
      <c r="K1021" s="208"/>
      <c r="L1021" s="214"/>
      <c r="M1021" s="215"/>
      <c r="N1021" s="216"/>
      <c r="O1021" s="216"/>
      <c r="P1021" s="216"/>
      <c r="Q1021" s="216"/>
      <c r="R1021" s="216"/>
      <c r="S1021" s="216"/>
      <c r="T1021" s="217"/>
      <c r="AT1021" s="218" t="s">
        <v>260</v>
      </c>
      <c r="AU1021" s="218" t="s">
        <v>94</v>
      </c>
      <c r="AV1021" s="11" t="s">
        <v>94</v>
      </c>
      <c r="AW1021" s="11" t="s">
        <v>35</v>
      </c>
      <c r="AX1021" s="11" t="s">
        <v>71</v>
      </c>
      <c r="AY1021" s="218" t="s">
        <v>250</v>
      </c>
    </row>
    <row r="1022" spans="2:65" s="11" customFormat="1">
      <c r="B1022" s="207"/>
      <c r="C1022" s="208"/>
      <c r="D1022" s="209" t="s">
        <v>260</v>
      </c>
      <c r="E1022" s="210" t="s">
        <v>21</v>
      </c>
      <c r="F1022" s="211" t="s">
        <v>3232</v>
      </c>
      <c r="G1022" s="208"/>
      <c r="H1022" s="212">
        <v>8.4700000000000006</v>
      </c>
      <c r="I1022" s="213"/>
      <c r="J1022" s="208"/>
      <c r="K1022" s="208"/>
      <c r="L1022" s="214"/>
      <c r="M1022" s="215"/>
      <c r="N1022" s="216"/>
      <c r="O1022" s="216"/>
      <c r="P1022" s="216"/>
      <c r="Q1022" s="216"/>
      <c r="R1022" s="216"/>
      <c r="S1022" s="216"/>
      <c r="T1022" s="217"/>
      <c r="AT1022" s="218" t="s">
        <v>260</v>
      </c>
      <c r="AU1022" s="218" t="s">
        <v>94</v>
      </c>
      <c r="AV1022" s="11" t="s">
        <v>94</v>
      </c>
      <c r="AW1022" s="11" t="s">
        <v>35</v>
      </c>
      <c r="AX1022" s="11" t="s">
        <v>71</v>
      </c>
      <c r="AY1022" s="218" t="s">
        <v>250</v>
      </c>
    </row>
    <row r="1023" spans="2:65" s="12" customFormat="1">
      <c r="B1023" s="219"/>
      <c r="C1023" s="220"/>
      <c r="D1023" s="221" t="s">
        <v>260</v>
      </c>
      <c r="E1023" s="222" t="s">
        <v>21</v>
      </c>
      <c r="F1023" s="223" t="s">
        <v>263</v>
      </c>
      <c r="G1023" s="220"/>
      <c r="H1023" s="224">
        <v>19.434999999999999</v>
      </c>
      <c r="I1023" s="225"/>
      <c r="J1023" s="220"/>
      <c r="K1023" s="220"/>
      <c r="L1023" s="226"/>
      <c r="M1023" s="227"/>
      <c r="N1023" s="228"/>
      <c r="O1023" s="228"/>
      <c r="P1023" s="228"/>
      <c r="Q1023" s="228"/>
      <c r="R1023" s="228"/>
      <c r="S1023" s="228"/>
      <c r="T1023" s="229"/>
      <c r="AT1023" s="230" t="s">
        <v>260</v>
      </c>
      <c r="AU1023" s="230" t="s">
        <v>94</v>
      </c>
      <c r="AV1023" s="12" t="s">
        <v>251</v>
      </c>
      <c r="AW1023" s="12" t="s">
        <v>35</v>
      </c>
      <c r="AX1023" s="12" t="s">
        <v>79</v>
      </c>
      <c r="AY1023" s="230" t="s">
        <v>250</v>
      </c>
    </row>
    <row r="1024" spans="2:65" s="1" customFormat="1" ht="22.5" customHeight="1">
      <c r="B1024" s="41"/>
      <c r="C1024" s="195" t="s">
        <v>3233</v>
      </c>
      <c r="D1024" s="195" t="s">
        <v>253</v>
      </c>
      <c r="E1024" s="196" t="s">
        <v>2243</v>
      </c>
      <c r="F1024" s="197" t="s">
        <v>2244</v>
      </c>
      <c r="G1024" s="198" t="s">
        <v>356</v>
      </c>
      <c r="H1024" s="199">
        <v>29.274999999999999</v>
      </c>
      <c r="I1024" s="200"/>
      <c r="J1024" s="201">
        <f>ROUND(I1024*H1024,2)</f>
        <v>0</v>
      </c>
      <c r="K1024" s="197" t="s">
        <v>257</v>
      </c>
      <c r="L1024" s="61"/>
      <c r="M1024" s="202" t="s">
        <v>21</v>
      </c>
      <c r="N1024" s="203" t="s">
        <v>43</v>
      </c>
      <c r="O1024" s="42"/>
      <c r="P1024" s="204">
        <f>O1024*H1024</f>
        <v>0</v>
      </c>
      <c r="Q1024" s="204">
        <v>3.0000000000000001E-5</v>
      </c>
      <c r="R1024" s="204">
        <f>Q1024*H1024</f>
        <v>8.7825000000000002E-4</v>
      </c>
      <c r="S1024" s="204">
        <v>0</v>
      </c>
      <c r="T1024" s="205">
        <f>S1024*H1024</f>
        <v>0</v>
      </c>
      <c r="AR1024" s="24" t="s">
        <v>330</v>
      </c>
      <c r="AT1024" s="24" t="s">
        <v>253</v>
      </c>
      <c r="AU1024" s="24" t="s">
        <v>94</v>
      </c>
      <c r="AY1024" s="24" t="s">
        <v>250</v>
      </c>
      <c r="BE1024" s="206">
        <f>IF(N1024="základní",J1024,0)</f>
        <v>0</v>
      </c>
      <c r="BF1024" s="206">
        <f>IF(N1024="snížená",J1024,0)</f>
        <v>0</v>
      </c>
      <c r="BG1024" s="206">
        <f>IF(N1024="zákl. přenesená",J1024,0)</f>
        <v>0</v>
      </c>
      <c r="BH1024" s="206">
        <f>IF(N1024="sníž. přenesená",J1024,0)</f>
        <v>0</v>
      </c>
      <c r="BI1024" s="206">
        <f>IF(N1024="nulová",J1024,0)</f>
        <v>0</v>
      </c>
      <c r="BJ1024" s="24" t="s">
        <v>94</v>
      </c>
      <c r="BK1024" s="206">
        <f>ROUND(I1024*H1024,2)</f>
        <v>0</v>
      </c>
      <c r="BL1024" s="24" t="s">
        <v>330</v>
      </c>
      <c r="BM1024" s="24" t="s">
        <v>3234</v>
      </c>
    </row>
    <row r="1025" spans="2:65" s="11" customFormat="1">
      <c r="B1025" s="207"/>
      <c r="C1025" s="208"/>
      <c r="D1025" s="209" t="s">
        <v>260</v>
      </c>
      <c r="E1025" s="210" t="s">
        <v>21</v>
      </c>
      <c r="F1025" s="211" t="s">
        <v>3235</v>
      </c>
      <c r="G1025" s="208"/>
      <c r="H1025" s="212">
        <v>15.675000000000001</v>
      </c>
      <c r="I1025" s="213"/>
      <c r="J1025" s="208"/>
      <c r="K1025" s="208"/>
      <c r="L1025" s="214"/>
      <c r="M1025" s="215"/>
      <c r="N1025" s="216"/>
      <c r="O1025" s="216"/>
      <c r="P1025" s="216"/>
      <c r="Q1025" s="216"/>
      <c r="R1025" s="216"/>
      <c r="S1025" s="216"/>
      <c r="T1025" s="217"/>
      <c r="AT1025" s="218" t="s">
        <v>260</v>
      </c>
      <c r="AU1025" s="218" t="s">
        <v>94</v>
      </c>
      <c r="AV1025" s="11" t="s">
        <v>94</v>
      </c>
      <c r="AW1025" s="11" t="s">
        <v>35</v>
      </c>
      <c r="AX1025" s="11" t="s">
        <v>71</v>
      </c>
      <c r="AY1025" s="218" t="s">
        <v>250</v>
      </c>
    </row>
    <row r="1026" spans="2:65" s="11" customFormat="1">
      <c r="B1026" s="207"/>
      <c r="C1026" s="208"/>
      <c r="D1026" s="209" t="s">
        <v>260</v>
      </c>
      <c r="E1026" s="210" t="s">
        <v>21</v>
      </c>
      <c r="F1026" s="211" t="s">
        <v>3236</v>
      </c>
      <c r="G1026" s="208"/>
      <c r="H1026" s="212">
        <v>0.6</v>
      </c>
      <c r="I1026" s="213"/>
      <c r="J1026" s="208"/>
      <c r="K1026" s="208"/>
      <c r="L1026" s="214"/>
      <c r="M1026" s="215"/>
      <c r="N1026" s="216"/>
      <c r="O1026" s="216"/>
      <c r="P1026" s="216"/>
      <c r="Q1026" s="216"/>
      <c r="R1026" s="216"/>
      <c r="S1026" s="216"/>
      <c r="T1026" s="217"/>
      <c r="AT1026" s="218" t="s">
        <v>260</v>
      </c>
      <c r="AU1026" s="218" t="s">
        <v>94</v>
      </c>
      <c r="AV1026" s="11" t="s">
        <v>94</v>
      </c>
      <c r="AW1026" s="11" t="s">
        <v>35</v>
      </c>
      <c r="AX1026" s="11" t="s">
        <v>71</v>
      </c>
      <c r="AY1026" s="218" t="s">
        <v>250</v>
      </c>
    </row>
    <row r="1027" spans="2:65" s="11" customFormat="1">
      <c r="B1027" s="207"/>
      <c r="C1027" s="208"/>
      <c r="D1027" s="209" t="s">
        <v>260</v>
      </c>
      <c r="E1027" s="210" t="s">
        <v>21</v>
      </c>
      <c r="F1027" s="211" t="s">
        <v>3237</v>
      </c>
      <c r="G1027" s="208"/>
      <c r="H1027" s="212">
        <v>13</v>
      </c>
      <c r="I1027" s="213"/>
      <c r="J1027" s="208"/>
      <c r="K1027" s="208"/>
      <c r="L1027" s="214"/>
      <c r="M1027" s="215"/>
      <c r="N1027" s="216"/>
      <c r="O1027" s="216"/>
      <c r="P1027" s="216"/>
      <c r="Q1027" s="216"/>
      <c r="R1027" s="216"/>
      <c r="S1027" s="216"/>
      <c r="T1027" s="217"/>
      <c r="AT1027" s="218" t="s">
        <v>260</v>
      </c>
      <c r="AU1027" s="218" t="s">
        <v>94</v>
      </c>
      <c r="AV1027" s="11" t="s">
        <v>94</v>
      </c>
      <c r="AW1027" s="11" t="s">
        <v>35</v>
      </c>
      <c r="AX1027" s="11" t="s">
        <v>71</v>
      </c>
      <c r="AY1027" s="218" t="s">
        <v>250</v>
      </c>
    </row>
    <row r="1028" spans="2:65" s="12" customFormat="1">
      <c r="B1028" s="219"/>
      <c r="C1028" s="220"/>
      <c r="D1028" s="221" t="s">
        <v>260</v>
      </c>
      <c r="E1028" s="222" t="s">
        <v>21</v>
      </c>
      <c r="F1028" s="223" t="s">
        <v>263</v>
      </c>
      <c r="G1028" s="220"/>
      <c r="H1028" s="224">
        <v>29.274999999999999</v>
      </c>
      <c r="I1028" s="225"/>
      <c r="J1028" s="220"/>
      <c r="K1028" s="220"/>
      <c r="L1028" s="226"/>
      <c r="M1028" s="227"/>
      <c r="N1028" s="228"/>
      <c r="O1028" s="228"/>
      <c r="P1028" s="228"/>
      <c r="Q1028" s="228"/>
      <c r="R1028" s="228"/>
      <c r="S1028" s="228"/>
      <c r="T1028" s="229"/>
      <c r="AT1028" s="230" t="s">
        <v>260</v>
      </c>
      <c r="AU1028" s="230" t="s">
        <v>94</v>
      </c>
      <c r="AV1028" s="12" t="s">
        <v>251</v>
      </c>
      <c r="AW1028" s="12" t="s">
        <v>35</v>
      </c>
      <c r="AX1028" s="12" t="s">
        <v>79</v>
      </c>
      <c r="AY1028" s="230" t="s">
        <v>250</v>
      </c>
    </row>
    <row r="1029" spans="2:65" s="1" customFormat="1" ht="22.5" customHeight="1">
      <c r="B1029" s="41"/>
      <c r="C1029" s="195" t="s">
        <v>3238</v>
      </c>
      <c r="D1029" s="195" t="s">
        <v>253</v>
      </c>
      <c r="E1029" s="196" t="s">
        <v>2250</v>
      </c>
      <c r="F1029" s="197" t="s">
        <v>2251</v>
      </c>
      <c r="G1029" s="198" t="s">
        <v>647</v>
      </c>
      <c r="H1029" s="255"/>
      <c r="I1029" s="200"/>
      <c r="J1029" s="201">
        <f>ROUND(I1029*H1029,2)</f>
        <v>0</v>
      </c>
      <c r="K1029" s="197" t="s">
        <v>257</v>
      </c>
      <c r="L1029" s="61"/>
      <c r="M1029" s="202" t="s">
        <v>21</v>
      </c>
      <c r="N1029" s="203" t="s">
        <v>43</v>
      </c>
      <c r="O1029" s="42"/>
      <c r="P1029" s="204">
        <f>O1029*H1029</f>
        <v>0</v>
      </c>
      <c r="Q1029" s="204">
        <v>0</v>
      </c>
      <c r="R1029" s="204">
        <f>Q1029*H1029</f>
        <v>0</v>
      </c>
      <c r="S1029" s="204">
        <v>0</v>
      </c>
      <c r="T1029" s="205">
        <f>S1029*H1029</f>
        <v>0</v>
      </c>
      <c r="AR1029" s="24" t="s">
        <v>330</v>
      </c>
      <c r="AT1029" s="24" t="s">
        <v>253</v>
      </c>
      <c r="AU1029" s="24" t="s">
        <v>94</v>
      </c>
      <c r="AY1029" s="24" t="s">
        <v>250</v>
      </c>
      <c r="BE1029" s="206">
        <f>IF(N1029="základní",J1029,0)</f>
        <v>0</v>
      </c>
      <c r="BF1029" s="206">
        <f>IF(N1029="snížená",J1029,0)</f>
        <v>0</v>
      </c>
      <c r="BG1029" s="206">
        <f>IF(N1029="zákl. přenesená",J1029,0)</f>
        <v>0</v>
      </c>
      <c r="BH1029" s="206">
        <f>IF(N1029="sníž. přenesená",J1029,0)</f>
        <v>0</v>
      </c>
      <c r="BI1029" s="206">
        <f>IF(N1029="nulová",J1029,0)</f>
        <v>0</v>
      </c>
      <c r="BJ1029" s="24" t="s">
        <v>94</v>
      </c>
      <c r="BK1029" s="206">
        <f>ROUND(I1029*H1029,2)</f>
        <v>0</v>
      </c>
      <c r="BL1029" s="24" t="s">
        <v>330</v>
      </c>
      <c r="BM1029" s="24" t="s">
        <v>3239</v>
      </c>
    </row>
    <row r="1030" spans="2:65" s="10" customFormat="1" ht="29.85" customHeight="1">
      <c r="B1030" s="178"/>
      <c r="C1030" s="179"/>
      <c r="D1030" s="192" t="s">
        <v>70</v>
      </c>
      <c r="E1030" s="193" t="s">
        <v>2253</v>
      </c>
      <c r="F1030" s="193" t="s">
        <v>2254</v>
      </c>
      <c r="G1030" s="179"/>
      <c r="H1030" s="179"/>
      <c r="I1030" s="182"/>
      <c r="J1030" s="194">
        <f>BK1030</f>
        <v>0</v>
      </c>
      <c r="K1030" s="179"/>
      <c r="L1030" s="184"/>
      <c r="M1030" s="185"/>
      <c r="N1030" s="186"/>
      <c r="O1030" s="186"/>
      <c r="P1030" s="187">
        <f>SUM(P1031:P1091)</f>
        <v>0</v>
      </c>
      <c r="Q1030" s="186"/>
      <c r="R1030" s="187">
        <f>SUM(R1031:R1091)</f>
        <v>0.28385431</v>
      </c>
      <c r="S1030" s="186"/>
      <c r="T1030" s="188">
        <f>SUM(T1031:T1091)</f>
        <v>0</v>
      </c>
      <c r="AR1030" s="189" t="s">
        <v>94</v>
      </c>
      <c r="AT1030" s="190" t="s">
        <v>70</v>
      </c>
      <c r="AU1030" s="190" t="s">
        <v>79</v>
      </c>
      <c r="AY1030" s="189" t="s">
        <v>250</v>
      </c>
      <c r="BK1030" s="191">
        <f>SUM(BK1031:BK1091)</f>
        <v>0</v>
      </c>
    </row>
    <row r="1031" spans="2:65" s="1" customFormat="1" ht="22.5" customHeight="1">
      <c r="B1031" s="41"/>
      <c r="C1031" s="195" t="s">
        <v>3240</v>
      </c>
      <c r="D1031" s="195" t="s">
        <v>253</v>
      </c>
      <c r="E1031" s="196" t="s">
        <v>2256</v>
      </c>
      <c r="F1031" s="197" t="s">
        <v>2257</v>
      </c>
      <c r="G1031" s="198" t="s">
        <v>271</v>
      </c>
      <c r="H1031" s="199">
        <v>0.78300000000000003</v>
      </c>
      <c r="I1031" s="200"/>
      <c r="J1031" s="201">
        <f>ROUND(I1031*H1031,2)</f>
        <v>0</v>
      </c>
      <c r="K1031" s="197" t="s">
        <v>257</v>
      </c>
      <c r="L1031" s="61"/>
      <c r="M1031" s="202" t="s">
        <v>21</v>
      </c>
      <c r="N1031" s="203" t="s">
        <v>43</v>
      </c>
      <c r="O1031" s="42"/>
      <c r="P1031" s="204">
        <f>O1031*H1031</f>
        <v>0</v>
      </c>
      <c r="Q1031" s="204">
        <v>9.0000000000000006E-5</v>
      </c>
      <c r="R1031" s="204">
        <f>Q1031*H1031</f>
        <v>7.0470000000000008E-5</v>
      </c>
      <c r="S1031" s="204">
        <v>0</v>
      </c>
      <c r="T1031" s="205">
        <f>S1031*H1031</f>
        <v>0</v>
      </c>
      <c r="AR1031" s="24" t="s">
        <v>330</v>
      </c>
      <c r="AT1031" s="24" t="s">
        <v>253</v>
      </c>
      <c r="AU1031" s="24" t="s">
        <v>94</v>
      </c>
      <c r="AY1031" s="24" t="s">
        <v>250</v>
      </c>
      <c r="BE1031" s="206">
        <f>IF(N1031="základní",J1031,0)</f>
        <v>0</v>
      </c>
      <c r="BF1031" s="206">
        <f>IF(N1031="snížená",J1031,0)</f>
        <v>0</v>
      </c>
      <c r="BG1031" s="206">
        <f>IF(N1031="zákl. přenesená",J1031,0)</f>
        <v>0</v>
      </c>
      <c r="BH1031" s="206">
        <f>IF(N1031="sníž. přenesená",J1031,0)</f>
        <v>0</v>
      </c>
      <c r="BI1031" s="206">
        <f>IF(N1031="nulová",J1031,0)</f>
        <v>0</v>
      </c>
      <c r="BJ1031" s="24" t="s">
        <v>94</v>
      </c>
      <c r="BK1031" s="206">
        <f>ROUND(I1031*H1031,2)</f>
        <v>0</v>
      </c>
      <c r="BL1031" s="24" t="s">
        <v>330</v>
      </c>
      <c r="BM1031" s="24" t="s">
        <v>3241</v>
      </c>
    </row>
    <row r="1032" spans="2:65" s="11" customFormat="1">
      <c r="B1032" s="207"/>
      <c r="C1032" s="208"/>
      <c r="D1032" s="221" t="s">
        <v>260</v>
      </c>
      <c r="E1032" s="231" t="s">
        <v>21</v>
      </c>
      <c r="F1032" s="232" t="s">
        <v>2259</v>
      </c>
      <c r="G1032" s="208"/>
      <c r="H1032" s="233">
        <v>0.78300000000000003</v>
      </c>
      <c r="I1032" s="213"/>
      <c r="J1032" s="208"/>
      <c r="K1032" s="208"/>
      <c r="L1032" s="214"/>
      <c r="M1032" s="215"/>
      <c r="N1032" s="216"/>
      <c r="O1032" s="216"/>
      <c r="P1032" s="216"/>
      <c r="Q1032" s="216"/>
      <c r="R1032" s="216"/>
      <c r="S1032" s="216"/>
      <c r="T1032" s="217"/>
      <c r="AT1032" s="218" t="s">
        <v>260</v>
      </c>
      <c r="AU1032" s="218" t="s">
        <v>94</v>
      </c>
      <c r="AV1032" s="11" t="s">
        <v>94</v>
      </c>
      <c r="AW1032" s="11" t="s">
        <v>35</v>
      </c>
      <c r="AX1032" s="11" t="s">
        <v>79</v>
      </c>
      <c r="AY1032" s="218" t="s">
        <v>250</v>
      </c>
    </row>
    <row r="1033" spans="2:65" s="1" customFormat="1" ht="22.5" customHeight="1">
      <c r="B1033" s="41"/>
      <c r="C1033" s="195" t="s">
        <v>3242</v>
      </c>
      <c r="D1033" s="195" t="s">
        <v>253</v>
      </c>
      <c r="E1033" s="196" t="s">
        <v>2261</v>
      </c>
      <c r="F1033" s="197" t="s">
        <v>2262</v>
      </c>
      <c r="G1033" s="198" t="s">
        <v>271</v>
      </c>
      <c r="H1033" s="199">
        <v>479.50799999999998</v>
      </c>
      <c r="I1033" s="200"/>
      <c r="J1033" s="201">
        <f>ROUND(I1033*H1033,2)</f>
        <v>0</v>
      </c>
      <c r="K1033" s="197" t="s">
        <v>257</v>
      </c>
      <c r="L1033" s="61"/>
      <c r="M1033" s="202" t="s">
        <v>21</v>
      </c>
      <c r="N1033" s="203" t="s">
        <v>43</v>
      </c>
      <c r="O1033" s="42"/>
      <c r="P1033" s="204">
        <f>O1033*H1033</f>
        <v>0</v>
      </c>
      <c r="Q1033" s="204">
        <v>6.0000000000000002E-5</v>
      </c>
      <c r="R1033" s="204">
        <f>Q1033*H1033</f>
        <v>2.8770480000000001E-2</v>
      </c>
      <c r="S1033" s="204">
        <v>0</v>
      </c>
      <c r="T1033" s="205">
        <f>S1033*H1033</f>
        <v>0</v>
      </c>
      <c r="AR1033" s="24" t="s">
        <v>330</v>
      </c>
      <c r="AT1033" s="24" t="s">
        <v>253</v>
      </c>
      <c r="AU1033" s="24" t="s">
        <v>94</v>
      </c>
      <c r="AY1033" s="24" t="s">
        <v>250</v>
      </c>
      <c r="BE1033" s="206">
        <f>IF(N1033="základní",J1033,0)</f>
        <v>0</v>
      </c>
      <c r="BF1033" s="206">
        <f>IF(N1033="snížená",J1033,0)</f>
        <v>0</v>
      </c>
      <c r="BG1033" s="206">
        <f>IF(N1033="zákl. přenesená",J1033,0)</f>
        <v>0</v>
      </c>
      <c r="BH1033" s="206">
        <f>IF(N1033="sníž. přenesená",J1033,0)</f>
        <v>0</v>
      </c>
      <c r="BI1033" s="206">
        <f>IF(N1033="nulová",J1033,0)</f>
        <v>0</v>
      </c>
      <c r="BJ1033" s="24" t="s">
        <v>94</v>
      </c>
      <c r="BK1033" s="206">
        <f>ROUND(I1033*H1033,2)</f>
        <v>0</v>
      </c>
      <c r="BL1033" s="24" t="s">
        <v>330</v>
      </c>
      <c r="BM1033" s="24" t="s">
        <v>3243</v>
      </c>
    </row>
    <row r="1034" spans="2:65" s="11" customFormat="1">
      <c r="B1034" s="207"/>
      <c r="C1034" s="208"/>
      <c r="D1034" s="209" t="s">
        <v>260</v>
      </c>
      <c r="E1034" s="210" t="s">
        <v>21</v>
      </c>
      <c r="F1034" s="211" t="s">
        <v>3244</v>
      </c>
      <c r="G1034" s="208"/>
      <c r="H1034" s="212">
        <v>108.295</v>
      </c>
      <c r="I1034" s="213"/>
      <c r="J1034" s="208"/>
      <c r="K1034" s="208"/>
      <c r="L1034" s="214"/>
      <c r="M1034" s="215"/>
      <c r="N1034" s="216"/>
      <c r="O1034" s="216"/>
      <c r="P1034" s="216"/>
      <c r="Q1034" s="216"/>
      <c r="R1034" s="216"/>
      <c r="S1034" s="216"/>
      <c r="T1034" s="217"/>
      <c r="AT1034" s="218" t="s">
        <v>260</v>
      </c>
      <c r="AU1034" s="218" t="s">
        <v>94</v>
      </c>
      <c r="AV1034" s="11" t="s">
        <v>94</v>
      </c>
      <c r="AW1034" s="11" t="s">
        <v>35</v>
      </c>
      <c r="AX1034" s="11" t="s">
        <v>71</v>
      </c>
      <c r="AY1034" s="218" t="s">
        <v>250</v>
      </c>
    </row>
    <row r="1035" spans="2:65" s="11" customFormat="1">
      <c r="B1035" s="207"/>
      <c r="C1035" s="208"/>
      <c r="D1035" s="209" t="s">
        <v>260</v>
      </c>
      <c r="E1035" s="210" t="s">
        <v>21</v>
      </c>
      <c r="F1035" s="211" t="s">
        <v>3245</v>
      </c>
      <c r="G1035" s="208"/>
      <c r="H1035" s="212">
        <v>44.101999999999997</v>
      </c>
      <c r="I1035" s="213"/>
      <c r="J1035" s="208"/>
      <c r="K1035" s="208"/>
      <c r="L1035" s="214"/>
      <c r="M1035" s="215"/>
      <c r="N1035" s="216"/>
      <c r="O1035" s="216"/>
      <c r="P1035" s="216"/>
      <c r="Q1035" s="216"/>
      <c r="R1035" s="216"/>
      <c r="S1035" s="216"/>
      <c r="T1035" s="217"/>
      <c r="AT1035" s="218" t="s">
        <v>260</v>
      </c>
      <c r="AU1035" s="218" t="s">
        <v>94</v>
      </c>
      <c r="AV1035" s="11" t="s">
        <v>94</v>
      </c>
      <c r="AW1035" s="11" t="s">
        <v>35</v>
      </c>
      <c r="AX1035" s="11" t="s">
        <v>71</v>
      </c>
      <c r="AY1035" s="218" t="s">
        <v>250</v>
      </c>
    </row>
    <row r="1036" spans="2:65" s="11" customFormat="1">
      <c r="B1036" s="207"/>
      <c r="C1036" s="208"/>
      <c r="D1036" s="209" t="s">
        <v>260</v>
      </c>
      <c r="E1036" s="210" t="s">
        <v>21</v>
      </c>
      <c r="F1036" s="211" t="s">
        <v>3246</v>
      </c>
      <c r="G1036" s="208"/>
      <c r="H1036" s="212">
        <v>21.69</v>
      </c>
      <c r="I1036" s="213"/>
      <c r="J1036" s="208"/>
      <c r="K1036" s="208"/>
      <c r="L1036" s="214"/>
      <c r="M1036" s="215"/>
      <c r="N1036" s="216"/>
      <c r="O1036" s="216"/>
      <c r="P1036" s="216"/>
      <c r="Q1036" s="216"/>
      <c r="R1036" s="216"/>
      <c r="S1036" s="216"/>
      <c r="T1036" s="217"/>
      <c r="AT1036" s="218" t="s">
        <v>260</v>
      </c>
      <c r="AU1036" s="218" t="s">
        <v>94</v>
      </c>
      <c r="AV1036" s="11" t="s">
        <v>94</v>
      </c>
      <c r="AW1036" s="11" t="s">
        <v>35</v>
      </c>
      <c r="AX1036" s="11" t="s">
        <v>71</v>
      </c>
      <c r="AY1036" s="218" t="s">
        <v>250</v>
      </c>
    </row>
    <row r="1037" spans="2:65" s="11" customFormat="1">
      <c r="B1037" s="207"/>
      <c r="C1037" s="208"/>
      <c r="D1037" s="209" t="s">
        <v>260</v>
      </c>
      <c r="E1037" s="210" t="s">
        <v>21</v>
      </c>
      <c r="F1037" s="211" t="s">
        <v>3247</v>
      </c>
      <c r="G1037" s="208"/>
      <c r="H1037" s="212">
        <v>24.204000000000001</v>
      </c>
      <c r="I1037" s="213"/>
      <c r="J1037" s="208"/>
      <c r="K1037" s="208"/>
      <c r="L1037" s="214"/>
      <c r="M1037" s="215"/>
      <c r="N1037" s="216"/>
      <c r="O1037" s="216"/>
      <c r="P1037" s="216"/>
      <c r="Q1037" s="216"/>
      <c r="R1037" s="216"/>
      <c r="S1037" s="216"/>
      <c r="T1037" s="217"/>
      <c r="AT1037" s="218" t="s">
        <v>260</v>
      </c>
      <c r="AU1037" s="218" t="s">
        <v>94</v>
      </c>
      <c r="AV1037" s="11" t="s">
        <v>94</v>
      </c>
      <c r="AW1037" s="11" t="s">
        <v>35</v>
      </c>
      <c r="AX1037" s="11" t="s">
        <v>71</v>
      </c>
      <c r="AY1037" s="218" t="s">
        <v>250</v>
      </c>
    </row>
    <row r="1038" spans="2:65" s="11" customFormat="1">
      <c r="B1038" s="207"/>
      <c r="C1038" s="208"/>
      <c r="D1038" s="209" t="s">
        <v>260</v>
      </c>
      <c r="E1038" s="210" t="s">
        <v>21</v>
      </c>
      <c r="F1038" s="211" t="s">
        <v>3248</v>
      </c>
      <c r="G1038" s="208"/>
      <c r="H1038" s="212">
        <v>43.253999999999998</v>
      </c>
      <c r="I1038" s="213"/>
      <c r="J1038" s="208"/>
      <c r="K1038" s="208"/>
      <c r="L1038" s="214"/>
      <c r="M1038" s="215"/>
      <c r="N1038" s="216"/>
      <c r="O1038" s="216"/>
      <c r="P1038" s="216"/>
      <c r="Q1038" s="216"/>
      <c r="R1038" s="216"/>
      <c r="S1038" s="216"/>
      <c r="T1038" s="217"/>
      <c r="AT1038" s="218" t="s">
        <v>260</v>
      </c>
      <c r="AU1038" s="218" t="s">
        <v>94</v>
      </c>
      <c r="AV1038" s="11" t="s">
        <v>94</v>
      </c>
      <c r="AW1038" s="11" t="s">
        <v>35</v>
      </c>
      <c r="AX1038" s="11" t="s">
        <v>71</v>
      </c>
      <c r="AY1038" s="218" t="s">
        <v>250</v>
      </c>
    </row>
    <row r="1039" spans="2:65" s="11" customFormat="1">
      <c r="B1039" s="207"/>
      <c r="C1039" s="208"/>
      <c r="D1039" s="209" t="s">
        <v>260</v>
      </c>
      <c r="E1039" s="210" t="s">
        <v>21</v>
      </c>
      <c r="F1039" s="211" t="s">
        <v>3249</v>
      </c>
      <c r="G1039" s="208"/>
      <c r="H1039" s="212">
        <v>7.2629999999999999</v>
      </c>
      <c r="I1039" s="213"/>
      <c r="J1039" s="208"/>
      <c r="K1039" s="208"/>
      <c r="L1039" s="214"/>
      <c r="M1039" s="215"/>
      <c r="N1039" s="216"/>
      <c r="O1039" s="216"/>
      <c r="P1039" s="216"/>
      <c r="Q1039" s="216"/>
      <c r="R1039" s="216"/>
      <c r="S1039" s="216"/>
      <c r="T1039" s="217"/>
      <c r="AT1039" s="218" t="s">
        <v>260</v>
      </c>
      <c r="AU1039" s="218" t="s">
        <v>94</v>
      </c>
      <c r="AV1039" s="11" t="s">
        <v>94</v>
      </c>
      <c r="AW1039" s="11" t="s">
        <v>35</v>
      </c>
      <c r="AX1039" s="11" t="s">
        <v>71</v>
      </c>
      <c r="AY1039" s="218" t="s">
        <v>250</v>
      </c>
    </row>
    <row r="1040" spans="2:65" s="11" customFormat="1">
      <c r="B1040" s="207"/>
      <c r="C1040" s="208"/>
      <c r="D1040" s="209" t="s">
        <v>260</v>
      </c>
      <c r="E1040" s="210" t="s">
        <v>21</v>
      </c>
      <c r="F1040" s="211" t="s">
        <v>3250</v>
      </c>
      <c r="G1040" s="208"/>
      <c r="H1040" s="212">
        <v>2.4889999999999999</v>
      </c>
      <c r="I1040" s="213"/>
      <c r="J1040" s="208"/>
      <c r="K1040" s="208"/>
      <c r="L1040" s="214"/>
      <c r="M1040" s="215"/>
      <c r="N1040" s="216"/>
      <c r="O1040" s="216"/>
      <c r="P1040" s="216"/>
      <c r="Q1040" s="216"/>
      <c r="R1040" s="216"/>
      <c r="S1040" s="216"/>
      <c r="T1040" s="217"/>
      <c r="AT1040" s="218" t="s">
        <v>260</v>
      </c>
      <c r="AU1040" s="218" t="s">
        <v>94</v>
      </c>
      <c r="AV1040" s="11" t="s">
        <v>94</v>
      </c>
      <c r="AW1040" s="11" t="s">
        <v>35</v>
      </c>
      <c r="AX1040" s="11" t="s">
        <v>71</v>
      </c>
      <c r="AY1040" s="218" t="s">
        <v>250</v>
      </c>
    </row>
    <row r="1041" spans="2:65" s="11" customFormat="1">
      <c r="B1041" s="207"/>
      <c r="C1041" s="208"/>
      <c r="D1041" s="209" t="s">
        <v>260</v>
      </c>
      <c r="E1041" s="210" t="s">
        <v>21</v>
      </c>
      <c r="F1041" s="211" t="s">
        <v>3251</v>
      </c>
      <c r="G1041" s="208"/>
      <c r="H1041" s="212">
        <v>-8.7680000000000007</v>
      </c>
      <c r="I1041" s="213"/>
      <c r="J1041" s="208"/>
      <c r="K1041" s="208"/>
      <c r="L1041" s="214"/>
      <c r="M1041" s="215"/>
      <c r="N1041" s="216"/>
      <c r="O1041" s="216"/>
      <c r="P1041" s="216"/>
      <c r="Q1041" s="216"/>
      <c r="R1041" s="216"/>
      <c r="S1041" s="216"/>
      <c r="T1041" s="217"/>
      <c r="AT1041" s="218" t="s">
        <v>260</v>
      </c>
      <c r="AU1041" s="218" t="s">
        <v>94</v>
      </c>
      <c r="AV1041" s="11" t="s">
        <v>94</v>
      </c>
      <c r="AW1041" s="11" t="s">
        <v>35</v>
      </c>
      <c r="AX1041" s="11" t="s">
        <v>71</v>
      </c>
      <c r="AY1041" s="218" t="s">
        <v>250</v>
      </c>
    </row>
    <row r="1042" spans="2:65" s="14" customFormat="1">
      <c r="B1042" s="259"/>
      <c r="C1042" s="260"/>
      <c r="D1042" s="209" t="s">
        <v>260</v>
      </c>
      <c r="E1042" s="270" t="s">
        <v>172</v>
      </c>
      <c r="F1042" s="271" t="s">
        <v>663</v>
      </c>
      <c r="G1042" s="260"/>
      <c r="H1042" s="272">
        <v>242.529</v>
      </c>
      <c r="I1042" s="264"/>
      <c r="J1042" s="260"/>
      <c r="K1042" s="260"/>
      <c r="L1042" s="265"/>
      <c r="M1042" s="266"/>
      <c r="N1042" s="267"/>
      <c r="O1042" s="267"/>
      <c r="P1042" s="267"/>
      <c r="Q1042" s="267"/>
      <c r="R1042" s="267"/>
      <c r="S1042" s="267"/>
      <c r="T1042" s="268"/>
      <c r="AT1042" s="269" t="s">
        <v>260</v>
      </c>
      <c r="AU1042" s="269" t="s">
        <v>94</v>
      </c>
      <c r="AV1042" s="14" t="s">
        <v>258</v>
      </c>
      <c r="AW1042" s="14" t="s">
        <v>35</v>
      </c>
      <c r="AX1042" s="14" t="s">
        <v>71</v>
      </c>
      <c r="AY1042" s="269" t="s">
        <v>250</v>
      </c>
    </row>
    <row r="1043" spans="2:65" s="11" customFormat="1">
      <c r="B1043" s="207"/>
      <c r="C1043" s="208"/>
      <c r="D1043" s="209" t="s">
        <v>260</v>
      </c>
      <c r="E1043" s="210" t="s">
        <v>21</v>
      </c>
      <c r="F1043" s="211" t="s">
        <v>2267</v>
      </c>
      <c r="G1043" s="208"/>
      <c r="H1043" s="212">
        <v>327.41399999999999</v>
      </c>
      <c r="I1043" s="213"/>
      <c r="J1043" s="208"/>
      <c r="K1043" s="208"/>
      <c r="L1043" s="214"/>
      <c r="M1043" s="215"/>
      <c r="N1043" s="216"/>
      <c r="O1043" s="216"/>
      <c r="P1043" s="216"/>
      <c r="Q1043" s="216"/>
      <c r="R1043" s="216"/>
      <c r="S1043" s="216"/>
      <c r="T1043" s="217"/>
      <c r="AT1043" s="218" t="s">
        <v>260</v>
      </c>
      <c r="AU1043" s="218" t="s">
        <v>94</v>
      </c>
      <c r="AV1043" s="11" t="s">
        <v>94</v>
      </c>
      <c r="AW1043" s="11" t="s">
        <v>35</v>
      </c>
      <c r="AX1043" s="11" t="s">
        <v>71</v>
      </c>
      <c r="AY1043" s="218" t="s">
        <v>250</v>
      </c>
    </row>
    <row r="1044" spans="2:65" s="11" customFormat="1">
      <c r="B1044" s="207"/>
      <c r="C1044" s="208"/>
      <c r="D1044" s="209" t="s">
        <v>260</v>
      </c>
      <c r="E1044" s="210" t="s">
        <v>21</v>
      </c>
      <c r="F1044" s="211" t="s">
        <v>3252</v>
      </c>
      <c r="G1044" s="208"/>
      <c r="H1044" s="212">
        <v>116.062</v>
      </c>
      <c r="I1044" s="213"/>
      <c r="J1044" s="208"/>
      <c r="K1044" s="208"/>
      <c r="L1044" s="214"/>
      <c r="M1044" s="215"/>
      <c r="N1044" s="216"/>
      <c r="O1044" s="216"/>
      <c r="P1044" s="216"/>
      <c r="Q1044" s="216"/>
      <c r="R1044" s="216"/>
      <c r="S1044" s="216"/>
      <c r="T1044" s="217"/>
      <c r="AT1044" s="218" t="s">
        <v>260</v>
      </c>
      <c r="AU1044" s="218" t="s">
        <v>94</v>
      </c>
      <c r="AV1044" s="11" t="s">
        <v>94</v>
      </c>
      <c r="AW1044" s="11" t="s">
        <v>35</v>
      </c>
      <c r="AX1044" s="11" t="s">
        <v>71</v>
      </c>
      <c r="AY1044" s="218" t="s">
        <v>250</v>
      </c>
    </row>
    <row r="1045" spans="2:65" s="11" customFormat="1">
      <c r="B1045" s="207"/>
      <c r="C1045" s="208"/>
      <c r="D1045" s="209" t="s">
        <v>260</v>
      </c>
      <c r="E1045" s="210" t="s">
        <v>21</v>
      </c>
      <c r="F1045" s="211" t="s">
        <v>3253</v>
      </c>
      <c r="G1045" s="208"/>
      <c r="H1045" s="212">
        <v>22.4</v>
      </c>
      <c r="I1045" s="213"/>
      <c r="J1045" s="208"/>
      <c r="K1045" s="208"/>
      <c r="L1045" s="214"/>
      <c r="M1045" s="215"/>
      <c r="N1045" s="216"/>
      <c r="O1045" s="216"/>
      <c r="P1045" s="216"/>
      <c r="Q1045" s="216"/>
      <c r="R1045" s="216"/>
      <c r="S1045" s="216"/>
      <c r="T1045" s="217"/>
      <c r="AT1045" s="218" t="s">
        <v>260</v>
      </c>
      <c r="AU1045" s="218" t="s">
        <v>94</v>
      </c>
      <c r="AV1045" s="11" t="s">
        <v>94</v>
      </c>
      <c r="AW1045" s="11" t="s">
        <v>35</v>
      </c>
      <c r="AX1045" s="11" t="s">
        <v>71</v>
      </c>
      <c r="AY1045" s="218" t="s">
        <v>250</v>
      </c>
    </row>
    <row r="1046" spans="2:65" s="12" customFormat="1">
      <c r="B1046" s="219"/>
      <c r="C1046" s="220"/>
      <c r="D1046" s="209" t="s">
        <v>260</v>
      </c>
      <c r="E1046" s="256" t="s">
        <v>138</v>
      </c>
      <c r="F1046" s="257" t="s">
        <v>263</v>
      </c>
      <c r="G1046" s="220"/>
      <c r="H1046" s="258">
        <v>465.87599999999998</v>
      </c>
      <c r="I1046" s="225"/>
      <c r="J1046" s="220"/>
      <c r="K1046" s="220"/>
      <c r="L1046" s="226"/>
      <c r="M1046" s="227"/>
      <c r="N1046" s="228"/>
      <c r="O1046" s="228"/>
      <c r="P1046" s="228"/>
      <c r="Q1046" s="228"/>
      <c r="R1046" s="228"/>
      <c r="S1046" s="228"/>
      <c r="T1046" s="229"/>
      <c r="AT1046" s="230" t="s">
        <v>260</v>
      </c>
      <c r="AU1046" s="230" t="s">
        <v>94</v>
      </c>
      <c r="AV1046" s="12" t="s">
        <v>251</v>
      </c>
      <c r="AW1046" s="12" t="s">
        <v>35</v>
      </c>
      <c r="AX1046" s="12" t="s">
        <v>71</v>
      </c>
      <c r="AY1046" s="230" t="s">
        <v>250</v>
      </c>
    </row>
    <row r="1047" spans="2:65" s="11" customFormat="1">
      <c r="B1047" s="207"/>
      <c r="C1047" s="208"/>
      <c r="D1047" s="209" t="s">
        <v>260</v>
      </c>
      <c r="E1047" s="210" t="s">
        <v>187</v>
      </c>
      <c r="F1047" s="211" t="s">
        <v>3254</v>
      </c>
      <c r="G1047" s="208"/>
      <c r="H1047" s="212">
        <v>13.632</v>
      </c>
      <c r="I1047" s="213"/>
      <c r="J1047" s="208"/>
      <c r="K1047" s="208"/>
      <c r="L1047" s="214"/>
      <c r="M1047" s="215"/>
      <c r="N1047" s="216"/>
      <c r="O1047" s="216"/>
      <c r="P1047" s="216"/>
      <c r="Q1047" s="216"/>
      <c r="R1047" s="216"/>
      <c r="S1047" s="216"/>
      <c r="T1047" s="217"/>
      <c r="AT1047" s="218" t="s">
        <v>260</v>
      </c>
      <c r="AU1047" s="218" t="s">
        <v>94</v>
      </c>
      <c r="AV1047" s="11" t="s">
        <v>94</v>
      </c>
      <c r="AW1047" s="11" t="s">
        <v>35</v>
      </c>
      <c r="AX1047" s="11" t="s">
        <v>71</v>
      </c>
      <c r="AY1047" s="218" t="s">
        <v>250</v>
      </c>
    </row>
    <row r="1048" spans="2:65" s="14" customFormat="1">
      <c r="B1048" s="259"/>
      <c r="C1048" s="260"/>
      <c r="D1048" s="221" t="s">
        <v>260</v>
      </c>
      <c r="E1048" s="261" t="s">
        <v>21</v>
      </c>
      <c r="F1048" s="262" t="s">
        <v>663</v>
      </c>
      <c r="G1048" s="260"/>
      <c r="H1048" s="263">
        <v>479.50799999999998</v>
      </c>
      <c r="I1048" s="264"/>
      <c r="J1048" s="260"/>
      <c r="K1048" s="260"/>
      <c r="L1048" s="265"/>
      <c r="M1048" s="266"/>
      <c r="N1048" s="267"/>
      <c r="O1048" s="267"/>
      <c r="P1048" s="267"/>
      <c r="Q1048" s="267"/>
      <c r="R1048" s="267"/>
      <c r="S1048" s="267"/>
      <c r="T1048" s="268"/>
      <c r="AT1048" s="269" t="s">
        <v>260</v>
      </c>
      <c r="AU1048" s="269" t="s">
        <v>94</v>
      </c>
      <c r="AV1048" s="14" t="s">
        <v>258</v>
      </c>
      <c r="AW1048" s="14" t="s">
        <v>35</v>
      </c>
      <c r="AX1048" s="14" t="s">
        <v>79</v>
      </c>
      <c r="AY1048" s="269" t="s">
        <v>250</v>
      </c>
    </row>
    <row r="1049" spans="2:65" s="1" customFormat="1" ht="31.5" customHeight="1">
      <c r="B1049" s="41"/>
      <c r="C1049" s="195" t="s">
        <v>3255</v>
      </c>
      <c r="D1049" s="195" t="s">
        <v>253</v>
      </c>
      <c r="E1049" s="196" t="s">
        <v>2272</v>
      </c>
      <c r="F1049" s="197" t="s">
        <v>2273</v>
      </c>
      <c r="G1049" s="198" t="s">
        <v>271</v>
      </c>
      <c r="H1049" s="199">
        <v>622.904</v>
      </c>
      <c r="I1049" s="200"/>
      <c r="J1049" s="201">
        <f>ROUND(I1049*H1049,2)</f>
        <v>0</v>
      </c>
      <c r="K1049" s="197" t="s">
        <v>257</v>
      </c>
      <c r="L1049" s="61"/>
      <c r="M1049" s="202" t="s">
        <v>21</v>
      </c>
      <c r="N1049" s="203" t="s">
        <v>43</v>
      </c>
      <c r="O1049" s="42"/>
      <c r="P1049" s="204">
        <f>O1049*H1049</f>
        <v>0</v>
      </c>
      <c r="Q1049" s="204">
        <v>2.2000000000000001E-4</v>
      </c>
      <c r="R1049" s="204">
        <f>Q1049*H1049</f>
        <v>0.13703888</v>
      </c>
      <c r="S1049" s="204">
        <v>0</v>
      </c>
      <c r="T1049" s="205">
        <f>S1049*H1049</f>
        <v>0</v>
      </c>
      <c r="AR1049" s="24" t="s">
        <v>330</v>
      </c>
      <c r="AT1049" s="24" t="s">
        <v>253</v>
      </c>
      <c r="AU1049" s="24" t="s">
        <v>94</v>
      </c>
      <c r="AY1049" s="24" t="s">
        <v>250</v>
      </c>
      <c r="BE1049" s="206">
        <f>IF(N1049="základní",J1049,0)</f>
        <v>0</v>
      </c>
      <c r="BF1049" s="206">
        <f>IF(N1049="snížená",J1049,0)</f>
        <v>0</v>
      </c>
      <c r="BG1049" s="206">
        <f>IF(N1049="zákl. přenesená",J1049,0)</f>
        <v>0</v>
      </c>
      <c r="BH1049" s="206">
        <f>IF(N1049="sníž. přenesená",J1049,0)</f>
        <v>0</v>
      </c>
      <c r="BI1049" s="206">
        <f>IF(N1049="nulová",J1049,0)</f>
        <v>0</v>
      </c>
      <c r="BJ1049" s="24" t="s">
        <v>94</v>
      </c>
      <c r="BK1049" s="206">
        <f>ROUND(I1049*H1049,2)</f>
        <v>0</v>
      </c>
      <c r="BL1049" s="24" t="s">
        <v>330</v>
      </c>
      <c r="BM1049" s="24" t="s">
        <v>3256</v>
      </c>
    </row>
    <row r="1050" spans="2:65" s="11" customFormat="1">
      <c r="B1050" s="207"/>
      <c r="C1050" s="208"/>
      <c r="D1050" s="209" t="s">
        <v>260</v>
      </c>
      <c r="E1050" s="210" t="s">
        <v>21</v>
      </c>
      <c r="F1050" s="211" t="s">
        <v>470</v>
      </c>
      <c r="G1050" s="208"/>
      <c r="H1050" s="212">
        <v>479.50799999999998</v>
      </c>
      <c r="I1050" s="213"/>
      <c r="J1050" s="208"/>
      <c r="K1050" s="208"/>
      <c r="L1050" s="214"/>
      <c r="M1050" s="215"/>
      <c r="N1050" s="216"/>
      <c r="O1050" s="216"/>
      <c r="P1050" s="216"/>
      <c r="Q1050" s="216"/>
      <c r="R1050" s="216"/>
      <c r="S1050" s="216"/>
      <c r="T1050" s="217"/>
      <c r="AT1050" s="218" t="s">
        <v>260</v>
      </c>
      <c r="AU1050" s="218" t="s">
        <v>94</v>
      </c>
      <c r="AV1050" s="11" t="s">
        <v>94</v>
      </c>
      <c r="AW1050" s="11" t="s">
        <v>35</v>
      </c>
      <c r="AX1050" s="11" t="s">
        <v>71</v>
      </c>
      <c r="AY1050" s="218" t="s">
        <v>250</v>
      </c>
    </row>
    <row r="1051" spans="2:65" s="11" customFormat="1">
      <c r="B1051" s="207"/>
      <c r="C1051" s="208"/>
      <c r="D1051" s="209" t="s">
        <v>260</v>
      </c>
      <c r="E1051" s="210" t="s">
        <v>21</v>
      </c>
      <c r="F1051" s="211" t="s">
        <v>2275</v>
      </c>
      <c r="G1051" s="208"/>
      <c r="H1051" s="212">
        <v>63.6</v>
      </c>
      <c r="I1051" s="213"/>
      <c r="J1051" s="208"/>
      <c r="K1051" s="208"/>
      <c r="L1051" s="214"/>
      <c r="M1051" s="215"/>
      <c r="N1051" s="216"/>
      <c r="O1051" s="216"/>
      <c r="P1051" s="216"/>
      <c r="Q1051" s="216"/>
      <c r="R1051" s="216"/>
      <c r="S1051" s="216"/>
      <c r="T1051" s="217"/>
      <c r="AT1051" s="218" t="s">
        <v>260</v>
      </c>
      <c r="AU1051" s="218" t="s">
        <v>94</v>
      </c>
      <c r="AV1051" s="11" t="s">
        <v>94</v>
      </c>
      <c r="AW1051" s="11" t="s">
        <v>35</v>
      </c>
      <c r="AX1051" s="11" t="s">
        <v>71</v>
      </c>
      <c r="AY1051" s="218" t="s">
        <v>250</v>
      </c>
    </row>
    <row r="1052" spans="2:65" s="11" customFormat="1">
      <c r="B1052" s="207"/>
      <c r="C1052" s="208"/>
      <c r="D1052" s="209" t="s">
        <v>260</v>
      </c>
      <c r="E1052" s="210" t="s">
        <v>21</v>
      </c>
      <c r="F1052" s="211" t="s">
        <v>3257</v>
      </c>
      <c r="G1052" s="208"/>
      <c r="H1052" s="212">
        <v>3.38</v>
      </c>
      <c r="I1052" s="213"/>
      <c r="J1052" s="208"/>
      <c r="K1052" s="208"/>
      <c r="L1052" s="214"/>
      <c r="M1052" s="215"/>
      <c r="N1052" s="216"/>
      <c r="O1052" s="216"/>
      <c r="P1052" s="216"/>
      <c r="Q1052" s="216"/>
      <c r="R1052" s="216"/>
      <c r="S1052" s="216"/>
      <c r="T1052" s="217"/>
      <c r="AT1052" s="218" t="s">
        <v>260</v>
      </c>
      <c r="AU1052" s="218" t="s">
        <v>94</v>
      </c>
      <c r="AV1052" s="11" t="s">
        <v>94</v>
      </c>
      <c r="AW1052" s="11" t="s">
        <v>35</v>
      </c>
      <c r="AX1052" s="11" t="s">
        <v>71</v>
      </c>
      <c r="AY1052" s="218" t="s">
        <v>250</v>
      </c>
    </row>
    <row r="1053" spans="2:65" s="11" customFormat="1">
      <c r="B1053" s="207"/>
      <c r="C1053" s="208"/>
      <c r="D1053" s="209" t="s">
        <v>260</v>
      </c>
      <c r="E1053" s="210" t="s">
        <v>21</v>
      </c>
      <c r="F1053" s="211" t="s">
        <v>2277</v>
      </c>
      <c r="G1053" s="208"/>
      <c r="H1053" s="212">
        <v>0.70599999999999996</v>
      </c>
      <c r="I1053" s="213"/>
      <c r="J1053" s="208"/>
      <c r="K1053" s="208"/>
      <c r="L1053" s="214"/>
      <c r="M1053" s="215"/>
      <c r="N1053" s="216"/>
      <c r="O1053" s="216"/>
      <c r="P1053" s="216"/>
      <c r="Q1053" s="216"/>
      <c r="R1053" s="216"/>
      <c r="S1053" s="216"/>
      <c r="T1053" s="217"/>
      <c r="AT1053" s="218" t="s">
        <v>260</v>
      </c>
      <c r="AU1053" s="218" t="s">
        <v>94</v>
      </c>
      <c r="AV1053" s="11" t="s">
        <v>94</v>
      </c>
      <c r="AW1053" s="11" t="s">
        <v>35</v>
      </c>
      <c r="AX1053" s="11" t="s">
        <v>71</v>
      </c>
      <c r="AY1053" s="218" t="s">
        <v>250</v>
      </c>
    </row>
    <row r="1054" spans="2:65" s="11" customFormat="1">
      <c r="B1054" s="207"/>
      <c r="C1054" s="208"/>
      <c r="D1054" s="209" t="s">
        <v>260</v>
      </c>
      <c r="E1054" s="210" t="s">
        <v>21</v>
      </c>
      <c r="F1054" s="211" t="s">
        <v>3258</v>
      </c>
      <c r="G1054" s="208"/>
      <c r="H1054" s="212">
        <v>1.488</v>
      </c>
      <c r="I1054" s="213"/>
      <c r="J1054" s="208"/>
      <c r="K1054" s="208"/>
      <c r="L1054" s="214"/>
      <c r="M1054" s="215"/>
      <c r="N1054" s="216"/>
      <c r="O1054" s="216"/>
      <c r="P1054" s="216"/>
      <c r="Q1054" s="216"/>
      <c r="R1054" s="216"/>
      <c r="S1054" s="216"/>
      <c r="T1054" s="217"/>
      <c r="AT1054" s="218" t="s">
        <v>260</v>
      </c>
      <c r="AU1054" s="218" t="s">
        <v>94</v>
      </c>
      <c r="AV1054" s="11" t="s">
        <v>94</v>
      </c>
      <c r="AW1054" s="11" t="s">
        <v>35</v>
      </c>
      <c r="AX1054" s="11" t="s">
        <v>71</v>
      </c>
      <c r="AY1054" s="218" t="s">
        <v>250</v>
      </c>
    </row>
    <row r="1055" spans="2:65" s="11" customFormat="1">
      <c r="B1055" s="207"/>
      <c r="C1055" s="208"/>
      <c r="D1055" s="209" t="s">
        <v>260</v>
      </c>
      <c r="E1055" s="210" t="s">
        <v>21</v>
      </c>
      <c r="F1055" s="211" t="s">
        <v>3259</v>
      </c>
      <c r="G1055" s="208"/>
      <c r="H1055" s="212">
        <v>3.6070000000000002</v>
      </c>
      <c r="I1055" s="213"/>
      <c r="J1055" s="208"/>
      <c r="K1055" s="208"/>
      <c r="L1055" s="214"/>
      <c r="M1055" s="215"/>
      <c r="N1055" s="216"/>
      <c r="O1055" s="216"/>
      <c r="P1055" s="216"/>
      <c r="Q1055" s="216"/>
      <c r="R1055" s="216"/>
      <c r="S1055" s="216"/>
      <c r="T1055" s="217"/>
      <c r="AT1055" s="218" t="s">
        <v>260</v>
      </c>
      <c r="AU1055" s="218" t="s">
        <v>94</v>
      </c>
      <c r="AV1055" s="11" t="s">
        <v>94</v>
      </c>
      <c r="AW1055" s="11" t="s">
        <v>35</v>
      </c>
      <c r="AX1055" s="11" t="s">
        <v>71</v>
      </c>
      <c r="AY1055" s="218" t="s">
        <v>250</v>
      </c>
    </row>
    <row r="1056" spans="2:65" s="11" customFormat="1">
      <c r="B1056" s="207"/>
      <c r="C1056" s="208"/>
      <c r="D1056" s="209" t="s">
        <v>260</v>
      </c>
      <c r="E1056" s="210" t="s">
        <v>21</v>
      </c>
      <c r="F1056" s="211" t="s">
        <v>3260</v>
      </c>
      <c r="G1056" s="208"/>
      <c r="H1056" s="212">
        <v>64.915000000000006</v>
      </c>
      <c r="I1056" s="213"/>
      <c r="J1056" s="208"/>
      <c r="K1056" s="208"/>
      <c r="L1056" s="214"/>
      <c r="M1056" s="215"/>
      <c r="N1056" s="216"/>
      <c r="O1056" s="216"/>
      <c r="P1056" s="216"/>
      <c r="Q1056" s="216"/>
      <c r="R1056" s="216"/>
      <c r="S1056" s="216"/>
      <c r="T1056" s="217"/>
      <c r="AT1056" s="218" t="s">
        <v>260</v>
      </c>
      <c r="AU1056" s="218" t="s">
        <v>94</v>
      </c>
      <c r="AV1056" s="11" t="s">
        <v>94</v>
      </c>
      <c r="AW1056" s="11" t="s">
        <v>35</v>
      </c>
      <c r="AX1056" s="11" t="s">
        <v>71</v>
      </c>
      <c r="AY1056" s="218" t="s">
        <v>250</v>
      </c>
    </row>
    <row r="1057" spans="2:65" s="11" customFormat="1">
      <c r="B1057" s="207"/>
      <c r="C1057" s="208"/>
      <c r="D1057" s="209" t="s">
        <v>260</v>
      </c>
      <c r="E1057" s="210" t="s">
        <v>21</v>
      </c>
      <c r="F1057" s="211" t="s">
        <v>2278</v>
      </c>
      <c r="G1057" s="208"/>
      <c r="H1057" s="212">
        <v>3.3</v>
      </c>
      <c r="I1057" s="213"/>
      <c r="J1057" s="208"/>
      <c r="K1057" s="208"/>
      <c r="L1057" s="214"/>
      <c r="M1057" s="215"/>
      <c r="N1057" s="216"/>
      <c r="O1057" s="216"/>
      <c r="P1057" s="216"/>
      <c r="Q1057" s="216"/>
      <c r="R1057" s="216"/>
      <c r="S1057" s="216"/>
      <c r="T1057" s="217"/>
      <c r="AT1057" s="218" t="s">
        <v>260</v>
      </c>
      <c r="AU1057" s="218" t="s">
        <v>94</v>
      </c>
      <c r="AV1057" s="11" t="s">
        <v>94</v>
      </c>
      <c r="AW1057" s="11" t="s">
        <v>35</v>
      </c>
      <c r="AX1057" s="11" t="s">
        <v>71</v>
      </c>
      <c r="AY1057" s="218" t="s">
        <v>250</v>
      </c>
    </row>
    <row r="1058" spans="2:65" s="11" customFormat="1">
      <c r="B1058" s="207"/>
      <c r="C1058" s="208"/>
      <c r="D1058" s="209" t="s">
        <v>260</v>
      </c>
      <c r="E1058" s="210" t="s">
        <v>21</v>
      </c>
      <c r="F1058" s="211" t="s">
        <v>3261</v>
      </c>
      <c r="G1058" s="208"/>
      <c r="H1058" s="212">
        <v>2.4</v>
      </c>
      <c r="I1058" s="213"/>
      <c r="J1058" s="208"/>
      <c r="K1058" s="208"/>
      <c r="L1058" s="214"/>
      <c r="M1058" s="215"/>
      <c r="N1058" s="216"/>
      <c r="O1058" s="216"/>
      <c r="P1058" s="216"/>
      <c r="Q1058" s="216"/>
      <c r="R1058" s="216"/>
      <c r="S1058" s="216"/>
      <c r="T1058" s="217"/>
      <c r="AT1058" s="218" t="s">
        <v>260</v>
      </c>
      <c r="AU1058" s="218" t="s">
        <v>94</v>
      </c>
      <c r="AV1058" s="11" t="s">
        <v>94</v>
      </c>
      <c r="AW1058" s="11" t="s">
        <v>35</v>
      </c>
      <c r="AX1058" s="11" t="s">
        <v>71</v>
      </c>
      <c r="AY1058" s="218" t="s">
        <v>250</v>
      </c>
    </row>
    <row r="1059" spans="2:65" s="12" customFormat="1">
      <c r="B1059" s="219"/>
      <c r="C1059" s="220"/>
      <c r="D1059" s="221" t="s">
        <v>260</v>
      </c>
      <c r="E1059" s="222" t="s">
        <v>21</v>
      </c>
      <c r="F1059" s="223" t="s">
        <v>263</v>
      </c>
      <c r="G1059" s="220"/>
      <c r="H1059" s="224">
        <v>622.904</v>
      </c>
      <c r="I1059" s="225"/>
      <c r="J1059" s="220"/>
      <c r="K1059" s="220"/>
      <c r="L1059" s="226"/>
      <c r="M1059" s="227"/>
      <c r="N1059" s="228"/>
      <c r="O1059" s="228"/>
      <c r="P1059" s="228"/>
      <c r="Q1059" s="228"/>
      <c r="R1059" s="228"/>
      <c r="S1059" s="228"/>
      <c r="T1059" s="229"/>
      <c r="AT1059" s="230" t="s">
        <v>260</v>
      </c>
      <c r="AU1059" s="230" t="s">
        <v>94</v>
      </c>
      <c r="AV1059" s="12" t="s">
        <v>251</v>
      </c>
      <c r="AW1059" s="12" t="s">
        <v>35</v>
      </c>
      <c r="AX1059" s="12" t="s">
        <v>79</v>
      </c>
      <c r="AY1059" s="230" t="s">
        <v>250</v>
      </c>
    </row>
    <row r="1060" spans="2:65" s="1" customFormat="1" ht="22.5" customHeight="1">
      <c r="B1060" s="41"/>
      <c r="C1060" s="195" t="s">
        <v>3262</v>
      </c>
      <c r="D1060" s="195" t="s">
        <v>253</v>
      </c>
      <c r="E1060" s="196" t="s">
        <v>2280</v>
      </c>
      <c r="F1060" s="197" t="s">
        <v>2281</v>
      </c>
      <c r="G1060" s="198" t="s">
        <v>271</v>
      </c>
      <c r="H1060" s="199">
        <v>12.077999999999999</v>
      </c>
      <c r="I1060" s="200"/>
      <c r="J1060" s="201">
        <f>ROUND(I1060*H1060,2)</f>
        <v>0</v>
      </c>
      <c r="K1060" s="197" t="s">
        <v>257</v>
      </c>
      <c r="L1060" s="61"/>
      <c r="M1060" s="202" t="s">
        <v>21</v>
      </c>
      <c r="N1060" s="203" t="s">
        <v>43</v>
      </c>
      <c r="O1060" s="42"/>
      <c r="P1060" s="204">
        <f>O1060*H1060</f>
        <v>0</v>
      </c>
      <c r="Q1060" s="204">
        <v>5.0000000000000001E-4</v>
      </c>
      <c r="R1060" s="204">
        <f>Q1060*H1060</f>
        <v>6.0390000000000001E-3</v>
      </c>
      <c r="S1060" s="204">
        <v>0</v>
      </c>
      <c r="T1060" s="205">
        <f>S1060*H1060</f>
        <v>0</v>
      </c>
      <c r="AR1060" s="24" t="s">
        <v>330</v>
      </c>
      <c r="AT1060" s="24" t="s">
        <v>253</v>
      </c>
      <c r="AU1060" s="24" t="s">
        <v>94</v>
      </c>
      <c r="AY1060" s="24" t="s">
        <v>250</v>
      </c>
      <c r="BE1060" s="206">
        <f>IF(N1060="základní",J1060,0)</f>
        <v>0</v>
      </c>
      <c r="BF1060" s="206">
        <f>IF(N1060="snížená",J1060,0)</f>
        <v>0</v>
      </c>
      <c r="BG1060" s="206">
        <f>IF(N1060="zákl. přenesená",J1060,0)</f>
        <v>0</v>
      </c>
      <c r="BH1060" s="206">
        <f>IF(N1060="sníž. přenesená",J1060,0)</f>
        <v>0</v>
      </c>
      <c r="BI1060" s="206">
        <f>IF(N1060="nulová",J1060,0)</f>
        <v>0</v>
      </c>
      <c r="BJ1060" s="24" t="s">
        <v>94</v>
      </c>
      <c r="BK1060" s="206">
        <f>ROUND(I1060*H1060,2)</f>
        <v>0</v>
      </c>
      <c r="BL1060" s="24" t="s">
        <v>330</v>
      </c>
      <c r="BM1060" s="24" t="s">
        <v>3263</v>
      </c>
    </row>
    <row r="1061" spans="2:65" s="11" customFormat="1">
      <c r="B1061" s="207"/>
      <c r="C1061" s="208"/>
      <c r="D1061" s="209" t="s">
        <v>260</v>
      </c>
      <c r="E1061" s="210" t="s">
        <v>21</v>
      </c>
      <c r="F1061" s="211" t="s">
        <v>2834</v>
      </c>
      <c r="G1061" s="208"/>
      <c r="H1061" s="212">
        <v>10.128</v>
      </c>
      <c r="I1061" s="213"/>
      <c r="J1061" s="208"/>
      <c r="K1061" s="208"/>
      <c r="L1061" s="214"/>
      <c r="M1061" s="215"/>
      <c r="N1061" s="216"/>
      <c r="O1061" s="216"/>
      <c r="P1061" s="216"/>
      <c r="Q1061" s="216"/>
      <c r="R1061" s="216"/>
      <c r="S1061" s="216"/>
      <c r="T1061" s="217"/>
      <c r="AT1061" s="218" t="s">
        <v>260</v>
      </c>
      <c r="AU1061" s="218" t="s">
        <v>94</v>
      </c>
      <c r="AV1061" s="11" t="s">
        <v>94</v>
      </c>
      <c r="AW1061" s="11" t="s">
        <v>35</v>
      </c>
      <c r="AX1061" s="11" t="s">
        <v>71</v>
      </c>
      <c r="AY1061" s="218" t="s">
        <v>250</v>
      </c>
    </row>
    <row r="1062" spans="2:65" s="11" customFormat="1">
      <c r="B1062" s="207"/>
      <c r="C1062" s="208"/>
      <c r="D1062" s="209" t="s">
        <v>260</v>
      </c>
      <c r="E1062" s="210" t="s">
        <v>21</v>
      </c>
      <c r="F1062" s="211" t="s">
        <v>3264</v>
      </c>
      <c r="G1062" s="208"/>
      <c r="H1062" s="212">
        <v>1.95</v>
      </c>
      <c r="I1062" s="213"/>
      <c r="J1062" s="208"/>
      <c r="K1062" s="208"/>
      <c r="L1062" s="214"/>
      <c r="M1062" s="215"/>
      <c r="N1062" s="216"/>
      <c r="O1062" s="216"/>
      <c r="P1062" s="216"/>
      <c r="Q1062" s="216"/>
      <c r="R1062" s="216"/>
      <c r="S1062" s="216"/>
      <c r="T1062" s="217"/>
      <c r="AT1062" s="218" t="s">
        <v>260</v>
      </c>
      <c r="AU1062" s="218" t="s">
        <v>94</v>
      </c>
      <c r="AV1062" s="11" t="s">
        <v>94</v>
      </c>
      <c r="AW1062" s="11" t="s">
        <v>35</v>
      </c>
      <c r="AX1062" s="11" t="s">
        <v>71</v>
      </c>
      <c r="AY1062" s="218" t="s">
        <v>250</v>
      </c>
    </row>
    <row r="1063" spans="2:65" s="12" customFormat="1">
      <c r="B1063" s="219"/>
      <c r="C1063" s="220"/>
      <c r="D1063" s="221" t="s">
        <v>260</v>
      </c>
      <c r="E1063" s="222" t="s">
        <v>21</v>
      </c>
      <c r="F1063" s="223" t="s">
        <v>263</v>
      </c>
      <c r="G1063" s="220"/>
      <c r="H1063" s="224">
        <v>12.077999999999999</v>
      </c>
      <c r="I1063" s="225"/>
      <c r="J1063" s="220"/>
      <c r="K1063" s="220"/>
      <c r="L1063" s="226"/>
      <c r="M1063" s="227"/>
      <c r="N1063" s="228"/>
      <c r="O1063" s="228"/>
      <c r="P1063" s="228"/>
      <c r="Q1063" s="228"/>
      <c r="R1063" s="228"/>
      <c r="S1063" s="228"/>
      <c r="T1063" s="229"/>
      <c r="AT1063" s="230" t="s">
        <v>260</v>
      </c>
      <c r="AU1063" s="230" t="s">
        <v>94</v>
      </c>
      <c r="AV1063" s="12" t="s">
        <v>251</v>
      </c>
      <c r="AW1063" s="12" t="s">
        <v>35</v>
      </c>
      <c r="AX1063" s="12" t="s">
        <v>79</v>
      </c>
      <c r="AY1063" s="230" t="s">
        <v>250</v>
      </c>
    </row>
    <row r="1064" spans="2:65" s="1" customFormat="1" ht="22.5" customHeight="1">
      <c r="B1064" s="41"/>
      <c r="C1064" s="195" t="s">
        <v>3265</v>
      </c>
      <c r="D1064" s="195" t="s">
        <v>253</v>
      </c>
      <c r="E1064" s="196" t="s">
        <v>2284</v>
      </c>
      <c r="F1064" s="197" t="s">
        <v>2285</v>
      </c>
      <c r="G1064" s="198" t="s">
        <v>271</v>
      </c>
      <c r="H1064" s="199">
        <v>310.029</v>
      </c>
      <c r="I1064" s="200"/>
      <c r="J1064" s="201">
        <f>ROUND(I1064*H1064,2)</f>
        <v>0</v>
      </c>
      <c r="K1064" s="197" t="s">
        <v>257</v>
      </c>
      <c r="L1064" s="61"/>
      <c r="M1064" s="202" t="s">
        <v>21</v>
      </c>
      <c r="N1064" s="203" t="s">
        <v>43</v>
      </c>
      <c r="O1064" s="42"/>
      <c r="P1064" s="204">
        <f>O1064*H1064</f>
        <v>0</v>
      </c>
      <c r="Q1064" s="204">
        <v>8.0000000000000007E-5</v>
      </c>
      <c r="R1064" s="204">
        <f>Q1064*H1064</f>
        <v>2.4802320000000003E-2</v>
      </c>
      <c r="S1064" s="204">
        <v>0</v>
      </c>
      <c r="T1064" s="205">
        <f>S1064*H1064</f>
        <v>0</v>
      </c>
      <c r="AR1064" s="24" t="s">
        <v>330</v>
      </c>
      <c r="AT1064" s="24" t="s">
        <v>253</v>
      </c>
      <c r="AU1064" s="24" t="s">
        <v>94</v>
      </c>
      <c r="AY1064" s="24" t="s">
        <v>250</v>
      </c>
      <c r="BE1064" s="206">
        <f>IF(N1064="základní",J1064,0)</f>
        <v>0</v>
      </c>
      <c r="BF1064" s="206">
        <f>IF(N1064="snížená",J1064,0)</f>
        <v>0</v>
      </c>
      <c r="BG1064" s="206">
        <f>IF(N1064="zákl. přenesená",J1064,0)</f>
        <v>0</v>
      </c>
      <c r="BH1064" s="206">
        <f>IF(N1064="sníž. přenesená",J1064,0)</f>
        <v>0</v>
      </c>
      <c r="BI1064" s="206">
        <f>IF(N1064="nulová",J1064,0)</f>
        <v>0</v>
      </c>
      <c r="BJ1064" s="24" t="s">
        <v>94</v>
      </c>
      <c r="BK1064" s="206">
        <f>ROUND(I1064*H1064,2)</f>
        <v>0</v>
      </c>
      <c r="BL1064" s="24" t="s">
        <v>330</v>
      </c>
      <c r="BM1064" s="24" t="s">
        <v>3266</v>
      </c>
    </row>
    <row r="1065" spans="2:65" s="11" customFormat="1">
      <c r="B1065" s="207"/>
      <c r="C1065" s="208"/>
      <c r="D1065" s="221" t="s">
        <v>260</v>
      </c>
      <c r="E1065" s="231" t="s">
        <v>21</v>
      </c>
      <c r="F1065" s="232" t="s">
        <v>140</v>
      </c>
      <c r="G1065" s="208"/>
      <c r="H1065" s="233">
        <v>310.029</v>
      </c>
      <c r="I1065" s="213"/>
      <c r="J1065" s="208"/>
      <c r="K1065" s="208"/>
      <c r="L1065" s="214"/>
      <c r="M1065" s="215"/>
      <c r="N1065" s="216"/>
      <c r="O1065" s="216"/>
      <c r="P1065" s="216"/>
      <c r="Q1065" s="216"/>
      <c r="R1065" s="216"/>
      <c r="S1065" s="216"/>
      <c r="T1065" s="217"/>
      <c r="AT1065" s="218" t="s">
        <v>260</v>
      </c>
      <c r="AU1065" s="218" t="s">
        <v>94</v>
      </c>
      <c r="AV1065" s="11" t="s">
        <v>94</v>
      </c>
      <c r="AW1065" s="11" t="s">
        <v>35</v>
      </c>
      <c r="AX1065" s="11" t="s">
        <v>79</v>
      </c>
      <c r="AY1065" s="218" t="s">
        <v>250</v>
      </c>
    </row>
    <row r="1066" spans="2:65" s="1" customFormat="1" ht="31.5" customHeight="1">
      <c r="B1066" s="41"/>
      <c r="C1066" s="195" t="s">
        <v>3267</v>
      </c>
      <c r="D1066" s="195" t="s">
        <v>253</v>
      </c>
      <c r="E1066" s="196" t="s">
        <v>2288</v>
      </c>
      <c r="F1066" s="197" t="s">
        <v>2289</v>
      </c>
      <c r="G1066" s="198" t="s">
        <v>271</v>
      </c>
      <c r="H1066" s="199">
        <v>1.9119999999999999</v>
      </c>
      <c r="I1066" s="200"/>
      <c r="J1066" s="201">
        <f>ROUND(I1066*H1066,2)</f>
        <v>0</v>
      </c>
      <c r="K1066" s="197" t="s">
        <v>257</v>
      </c>
      <c r="L1066" s="61"/>
      <c r="M1066" s="202" t="s">
        <v>21</v>
      </c>
      <c r="N1066" s="203" t="s">
        <v>43</v>
      </c>
      <c r="O1066" s="42"/>
      <c r="P1066" s="204">
        <f>O1066*H1066</f>
        <v>0</v>
      </c>
      <c r="Q1066" s="204">
        <v>1.7000000000000001E-4</v>
      </c>
      <c r="R1066" s="204">
        <f>Q1066*H1066</f>
        <v>3.2504000000000002E-4</v>
      </c>
      <c r="S1066" s="204">
        <v>0</v>
      </c>
      <c r="T1066" s="205">
        <f>S1066*H1066</f>
        <v>0</v>
      </c>
      <c r="AR1066" s="24" t="s">
        <v>330</v>
      </c>
      <c r="AT1066" s="24" t="s">
        <v>253</v>
      </c>
      <c r="AU1066" s="24" t="s">
        <v>94</v>
      </c>
      <c r="AY1066" s="24" t="s">
        <v>250</v>
      </c>
      <c r="BE1066" s="206">
        <f>IF(N1066="základní",J1066,0)</f>
        <v>0</v>
      </c>
      <c r="BF1066" s="206">
        <f>IF(N1066="snížená",J1066,0)</f>
        <v>0</v>
      </c>
      <c r="BG1066" s="206">
        <f>IF(N1066="zákl. přenesená",J1066,0)</f>
        <v>0</v>
      </c>
      <c r="BH1066" s="206">
        <f>IF(N1066="sníž. přenesená",J1066,0)</f>
        <v>0</v>
      </c>
      <c r="BI1066" s="206">
        <f>IF(N1066="nulová",J1066,0)</f>
        <v>0</v>
      </c>
      <c r="BJ1066" s="24" t="s">
        <v>94</v>
      </c>
      <c r="BK1066" s="206">
        <f>ROUND(I1066*H1066,2)</f>
        <v>0</v>
      </c>
      <c r="BL1066" s="24" t="s">
        <v>330</v>
      </c>
      <c r="BM1066" s="24" t="s">
        <v>3268</v>
      </c>
    </row>
    <row r="1067" spans="2:65" s="11" customFormat="1">
      <c r="B1067" s="207"/>
      <c r="C1067" s="208"/>
      <c r="D1067" s="221" t="s">
        <v>260</v>
      </c>
      <c r="E1067" s="231" t="s">
        <v>21</v>
      </c>
      <c r="F1067" s="232" t="s">
        <v>3269</v>
      </c>
      <c r="G1067" s="208"/>
      <c r="H1067" s="233">
        <v>1.9119999999999999</v>
      </c>
      <c r="I1067" s="213"/>
      <c r="J1067" s="208"/>
      <c r="K1067" s="208"/>
      <c r="L1067" s="214"/>
      <c r="M1067" s="215"/>
      <c r="N1067" s="216"/>
      <c r="O1067" s="216"/>
      <c r="P1067" s="216"/>
      <c r="Q1067" s="216"/>
      <c r="R1067" s="216"/>
      <c r="S1067" s="216"/>
      <c r="T1067" s="217"/>
      <c r="AT1067" s="218" t="s">
        <v>260</v>
      </c>
      <c r="AU1067" s="218" t="s">
        <v>94</v>
      </c>
      <c r="AV1067" s="11" t="s">
        <v>94</v>
      </c>
      <c r="AW1067" s="11" t="s">
        <v>35</v>
      </c>
      <c r="AX1067" s="11" t="s">
        <v>79</v>
      </c>
      <c r="AY1067" s="218" t="s">
        <v>250</v>
      </c>
    </row>
    <row r="1068" spans="2:65" s="1" customFormat="1" ht="22.5" customHeight="1">
      <c r="B1068" s="41"/>
      <c r="C1068" s="195" t="s">
        <v>3270</v>
      </c>
      <c r="D1068" s="195" t="s">
        <v>253</v>
      </c>
      <c r="E1068" s="196" t="s">
        <v>2293</v>
      </c>
      <c r="F1068" s="197" t="s">
        <v>2294</v>
      </c>
      <c r="G1068" s="198" t="s">
        <v>271</v>
      </c>
      <c r="H1068" s="199">
        <v>620.05799999999999</v>
      </c>
      <c r="I1068" s="200"/>
      <c r="J1068" s="201">
        <f>ROUND(I1068*H1068,2)</f>
        <v>0</v>
      </c>
      <c r="K1068" s="197" t="s">
        <v>257</v>
      </c>
      <c r="L1068" s="61"/>
      <c r="M1068" s="202" t="s">
        <v>21</v>
      </c>
      <c r="N1068" s="203" t="s">
        <v>43</v>
      </c>
      <c r="O1068" s="42"/>
      <c r="P1068" s="204">
        <f>O1068*H1068</f>
        <v>0</v>
      </c>
      <c r="Q1068" s="204">
        <v>1.3999999999999999E-4</v>
      </c>
      <c r="R1068" s="204">
        <f>Q1068*H1068</f>
        <v>8.6808119999999989E-2</v>
      </c>
      <c r="S1068" s="204">
        <v>0</v>
      </c>
      <c r="T1068" s="205">
        <f>S1068*H1068</f>
        <v>0</v>
      </c>
      <c r="AR1068" s="24" t="s">
        <v>330</v>
      </c>
      <c r="AT1068" s="24" t="s">
        <v>253</v>
      </c>
      <c r="AU1068" s="24" t="s">
        <v>94</v>
      </c>
      <c r="AY1068" s="24" t="s">
        <v>250</v>
      </c>
      <c r="BE1068" s="206">
        <f>IF(N1068="základní",J1068,0)</f>
        <v>0</v>
      </c>
      <c r="BF1068" s="206">
        <f>IF(N1068="snížená",J1068,0)</f>
        <v>0</v>
      </c>
      <c r="BG1068" s="206">
        <f>IF(N1068="zákl. přenesená",J1068,0)</f>
        <v>0</v>
      </c>
      <c r="BH1068" s="206">
        <f>IF(N1068="sníž. přenesená",J1068,0)</f>
        <v>0</v>
      </c>
      <c r="BI1068" s="206">
        <f>IF(N1068="nulová",J1068,0)</f>
        <v>0</v>
      </c>
      <c r="BJ1068" s="24" t="s">
        <v>94</v>
      </c>
      <c r="BK1068" s="206">
        <f>ROUND(I1068*H1068,2)</f>
        <v>0</v>
      </c>
      <c r="BL1068" s="24" t="s">
        <v>330</v>
      </c>
      <c r="BM1068" s="24" t="s">
        <v>3271</v>
      </c>
    </row>
    <row r="1069" spans="2:65" s="13" customFormat="1">
      <c r="B1069" s="244"/>
      <c r="C1069" s="245"/>
      <c r="D1069" s="209" t="s">
        <v>260</v>
      </c>
      <c r="E1069" s="246" t="s">
        <v>21</v>
      </c>
      <c r="F1069" s="247" t="s">
        <v>2296</v>
      </c>
      <c r="G1069" s="245"/>
      <c r="H1069" s="248" t="s">
        <v>21</v>
      </c>
      <c r="I1069" s="249"/>
      <c r="J1069" s="245"/>
      <c r="K1069" s="245"/>
      <c r="L1069" s="250"/>
      <c r="M1069" s="251"/>
      <c r="N1069" s="252"/>
      <c r="O1069" s="252"/>
      <c r="P1069" s="252"/>
      <c r="Q1069" s="252"/>
      <c r="R1069" s="252"/>
      <c r="S1069" s="252"/>
      <c r="T1069" s="253"/>
      <c r="AT1069" s="254" t="s">
        <v>260</v>
      </c>
      <c r="AU1069" s="254" t="s">
        <v>94</v>
      </c>
      <c r="AV1069" s="13" t="s">
        <v>79</v>
      </c>
      <c r="AW1069" s="13" t="s">
        <v>35</v>
      </c>
      <c r="AX1069" s="13" t="s">
        <v>71</v>
      </c>
      <c r="AY1069" s="254" t="s">
        <v>250</v>
      </c>
    </row>
    <row r="1070" spans="2:65" s="11" customFormat="1">
      <c r="B1070" s="207"/>
      <c r="C1070" s="208"/>
      <c r="D1070" s="209" t="s">
        <v>260</v>
      </c>
      <c r="E1070" s="210" t="s">
        <v>21</v>
      </c>
      <c r="F1070" s="211" t="s">
        <v>3272</v>
      </c>
      <c r="G1070" s="208"/>
      <c r="H1070" s="212">
        <v>13.504</v>
      </c>
      <c r="I1070" s="213"/>
      <c r="J1070" s="208"/>
      <c r="K1070" s="208"/>
      <c r="L1070" s="214"/>
      <c r="M1070" s="215"/>
      <c r="N1070" s="216"/>
      <c r="O1070" s="216"/>
      <c r="P1070" s="216"/>
      <c r="Q1070" s="216"/>
      <c r="R1070" s="216"/>
      <c r="S1070" s="216"/>
      <c r="T1070" s="217"/>
      <c r="AT1070" s="218" t="s">
        <v>260</v>
      </c>
      <c r="AU1070" s="218" t="s">
        <v>94</v>
      </c>
      <c r="AV1070" s="11" t="s">
        <v>94</v>
      </c>
      <c r="AW1070" s="11" t="s">
        <v>35</v>
      </c>
      <c r="AX1070" s="11" t="s">
        <v>71</v>
      </c>
      <c r="AY1070" s="218" t="s">
        <v>250</v>
      </c>
    </row>
    <row r="1071" spans="2:65" s="11" customFormat="1">
      <c r="B1071" s="207"/>
      <c r="C1071" s="208"/>
      <c r="D1071" s="209" t="s">
        <v>260</v>
      </c>
      <c r="E1071" s="210" t="s">
        <v>21</v>
      </c>
      <c r="F1071" s="211" t="s">
        <v>3273</v>
      </c>
      <c r="G1071" s="208"/>
      <c r="H1071" s="212">
        <v>0.52600000000000002</v>
      </c>
      <c r="I1071" s="213"/>
      <c r="J1071" s="208"/>
      <c r="K1071" s="208"/>
      <c r="L1071" s="214"/>
      <c r="M1071" s="215"/>
      <c r="N1071" s="216"/>
      <c r="O1071" s="216"/>
      <c r="P1071" s="216"/>
      <c r="Q1071" s="216"/>
      <c r="R1071" s="216"/>
      <c r="S1071" s="216"/>
      <c r="T1071" s="217"/>
      <c r="AT1071" s="218" t="s">
        <v>260</v>
      </c>
      <c r="AU1071" s="218" t="s">
        <v>94</v>
      </c>
      <c r="AV1071" s="11" t="s">
        <v>94</v>
      </c>
      <c r="AW1071" s="11" t="s">
        <v>35</v>
      </c>
      <c r="AX1071" s="11" t="s">
        <v>71</v>
      </c>
      <c r="AY1071" s="218" t="s">
        <v>250</v>
      </c>
    </row>
    <row r="1072" spans="2:65" s="11" customFormat="1">
      <c r="B1072" s="207"/>
      <c r="C1072" s="208"/>
      <c r="D1072" s="209" t="s">
        <v>260</v>
      </c>
      <c r="E1072" s="210" t="s">
        <v>21</v>
      </c>
      <c r="F1072" s="211" t="s">
        <v>3274</v>
      </c>
      <c r="G1072" s="208"/>
      <c r="H1072" s="212">
        <v>0.85099999999999998</v>
      </c>
      <c r="I1072" s="213"/>
      <c r="J1072" s="208"/>
      <c r="K1072" s="208"/>
      <c r="L1072" s="214"/>
      <c r="M1072" s="215"/>
      <c r="N1072" s="216"/>
      <c r="O1072" s="216"/>
      <c r="P1072" s="216"/>
      <c r="Q1072" s="216"/>
      <c r="R1072" s="216"/>
      <c r="S1072" s="216"/>
      <c r="T1072" s="217"/>
      <c r="AT1072" s="218" t="s">
        <v>260</v>
      </c>
      <c r="AU1072" s="218" t="s">
        <v>94</v>
      </c>
      <c r="AV1072" s="11" t="s">
        <v>94</v>
      </c>
      <c r="AW1072" s="11" t="s">
        <v>35</v>
      </c>
      <c r="AX1072" s="11" t="s">
        <v>71</v>
      </c>
      <c r="AY1072" s="218" t="s">
        <v>250</v>
      </c>
    </row>
    <row r="1073" spans="2:51" s="11" customFormat="1">
      <c r="B1073" s="207"/>
      <c r="C1073" s="208"/>
      <c r="D1073" s="209" t="s">
        <v>260</v>
      </c>
      <c r="E1073" s="210" t="s">
        <v>21</v>
      </c>
      <c r="F1073" s="211" t="s">
        <v>3275</v>
      </c>
      <c r="G1073" s="208"/>
      <c r="H1073" s="212">
        <v>16.170000000000002</v>
      </c>
      <c r="I1073" s="213"/>
      <c r="J1073" s="208"/>
      <c r="K1073" s="208"/>
      <c r="L1073" s="214"/>
      <c r="M1073" s="215"/>
      <c r="N1073" s="216"/>
      <c r="O1073" s="216"/>
      <c r="P1073" s="216"/>
      <c r="Q1073" s="216"/>
      <c r="R1073" s="216"/>
      <c r="S1073" s="216"/>
      <c r="T1073" s="217"/>
      <c r="AT1073" s="218" t="s">
        <v>260</v>
      </c>
      <c r="AU1073" s="218" t="s">
        <v>94</v>
      </c>
      <c r="AV1073" s="11" t="s">
        <v>94</v>
      </c>
      <c r="AW1073" s="11" t="s">
        <v>35</v>
      </c>
      <c r="AX1073" s="11" t="s">
        <v>71</v>
      </c>
      <c r="AY1073" s="218" t="s">
        <v>250</v>
      </c>
    </row>
    <row r="1074" spans="2:51" s="11" customFormat="1">
      <c r="B1074" s="207"/>
      <c r="C1074" s="208"/>
      <c r="D1074" s="209" t="s">
        <v>260</v>
      </c>
      <c r="E1074" s="210" t="s">
        <v>21</v>
      </c>
      <c r="F1074" s="211" t="s">
        <v>3276</v>
      </c>
      <c r="G1074" s="208"/>
      <c r="H1074" s="212">
        <v>12.064</v>
      </c>
      <c r="I1074" s="213"/>
      <c r="J1074" s="208"/>
      <c r="K1074" s="208"/>
      <c r="L1074" s="214"/>
      <c r="M1074" s="215"/>
      <c r="N1074" s="216"/>
      <c r="O1074" s="216"/>
      <c r="P1074" s="216"/>
      <c r="Q1074" s="216"/>
      <c r="R1074" s="216"/>
      <c r="S1074" s="216"/>
      <c r="T1074" s="217"/>
      <c r="AT1074" s="218" t="s">
        <v>260</v>
      </c>
      <c r="AU1074" s="218" t="s">
        <v>94</v>
      </c>
      <c r="AV1074" s="11" t="s">
        <v>94</v>
      </c>
      <c r="AW1074" s="11" t="s">
        <v>35</v>
      </c>
      <c r="AX1074" s="11" t="s">
        <v>71</v>
      </c>
      <c r="AY1074" s="218" t="s">
        <v>250</v>
      </c>
    </row>
    <row r="1075" spans="2:51" s="11" customFormat="1">
      <c r="B1075" s="207"/>
      <c r="C1075" s="208"/>
      <c r="D1075" s="209" t="s">
        <v>260</v>
      </c>
      <c r="E1075" s="210" t="s">
        <v>21</v>
      </c>
      <c r="F1075" s="211" t="s">
        <v>3277</v>
      </c>
      <c r="G1075" s="208"/>
      <c r="H1075" s="212">
        <v>7.07</v>
      </c>
      <c r="I1075" s="213"/>
      <c r="J1075" s="208"/>
      <c r="K1075" s="208"/>
      <c r="L1075" s="214"/>
      <c r="M1075" s="215"/>
      <c r="N1075" s="216"/>
      <c r="O1075" s="216"/>
      <c r="P1075" s="216"/>
      <c r="Q1075" s="216"/>
      <c r="R1075" s="216"/>
      <c r="S1075" s="216"/>
      <c r="T1075" s="217"/>
      <c r="AT1075" s="218" t="s">
        <v>260</v>
      </c>
      <c r="AU1075" s="218" t="s">
        <v>94</v>
      </c>
      <c r="AV1075" s="11" t="s">
        <v>94</v>
      </c>
      <c r="AW1075" s="11" t="s">
        <v>35</v>
      </c>
      <c r="AX1075" s="11" t="s">
        <v>71</v>
      </c>
      <c r="AY1075" s="218" t="s">
        <v>250</v>
      </c>
    </row>
    <row r="1076" spans="2:51" s="11" customFormat="1" ht="27">
      <c r="B1076" s="207"/>
      <c r="C1076" s="208"/>
      <c r="D1076" s="209" t="s">
        <v>260</v>
      </c>
      <c r="E1076" s="210" t="s">
        <v>21</v>
      </c>
      <c r="F1076" s="211" t="s">
        <v>3278</v>
      </c>
      <c r="G1076" s="208"/>
      <c r="H1076" s="212">
        <v>1.0629999999999999</v>
      </c>
      <c r="I1076" s="213"/>
      <c r="J1076" s="208"/>
      <c r="K1076" s="208"/>
      <c r="L1076" s="214"/>
      <c r="M1076" s="215"/>
      <c r="N1076" s="216"/>
      <c r="O1076" s="216"/>
      <c r="P1076" s="216"/>
      <c r="Q1076" s="216"/>
      <c r="R1076" s="216"/>
      <c r="S1076" s="216"/>
      <c r="T1076" s="217"/>
      <c r="AT1076" s="218" t="s">
        <v>260</v>
      </c>
      <c r="AU1076" s="218" t="s">
        <v>94</v>
      </c>
      <c r="AV1076" s="11" t="s">
        <v>94</v>
      </c>
      <c r="AW1076" s="11" t="s">
        <v>35</v>
      </c>
      <c r="AX1076" s="11" t="s">
        <v>71</v>
      </c>
      <c r="AY1076" s="218" t="s">
        <v>250</v>
      </c>
    </row>
    <row r="1077" spans="2:51" s="13" customFormat="1">
      <c r="B1077" s="244"/>
      <c r="C1077" s="245"/>
      <c r="D1077" s="209" t="s">
        <v>260</v>
      </c>
      <c r="E1077" s="246" t="s">
        <v>21</v>
      </c>
      <c r="F1077" s="247" t="s">
        <v>2305</v>
      </c>
      <c r="G1077" s="245"/>
      <c r="H1077" s="248" t="s">
        <v>21</v>
      </c>
      <c r="I1077" s="249"/>
      <c r="J1077" s="245"/>
      <c r="K1077" s="245"/>
      <c r="L1077" s="250"/>
      <c r="M1077" s="251"/>
      <c r="N1077" s="252"/>
      <c r="O1077" s="252"/>
      <c r="P1077" s="252"/>
      <c r="Q1077" s="252"/>
      <c r="R1077" s="252"/>
      <c r="S1077" s="252"/>
      <c r="T1077" s="253"/>
      <c r="AT1077" s="254" t="s">
        <v>260</v>
      </c>
      <c r="AU1077" s="254" t="s">
        <v>94</v>
      </c>
      <c r="AV1077" s="13" t="s">
        <v>79</v>
      </c>
      <c r="AW1077" s="13" t="s">
        <v>35</v>
      </c>
      <c r="AX1077" s="13" t="s">
        <v>71</v>
      </c>
      <c r="AY1077" s="254" t="s">
        <v>250</v>
      </c>
    </row>
    <row r="1078" spans="2:51" s="11" customFormat="1">
      <c r="B1078" s="207"/>
      <c r="C1078" s="208"/>
      <c r="D1078" s="209" t="s">
        <v>260</v>
      </c>
      <c r="E1078" s="210" t="s">
        <v>21</v>
      </c>
      <c r="F1078" s="211" t="s">
        <v>3279</v>
      </c>
      <c r="G1078" s="208"/>
      <c r="H1078" s="212">
        <v>4.4880000000000004</v>
      </c>
      <c r="I1078" s="213"/>
      <c r="J1078" s="208"/>
      <c r="K1078" s="208"/>
      <c r="L1078" s="214"/>
      <c r="M1078" s="215"/>
      <c r="N1078" s="216"/>
      <c r="O1078" s="216"/>
      <c r="P1078" s="216"/>
      <c r="Q1078" s="216"/>
      <c r="R1078" s="216"/>
      <c r="S1078" s="216"/>
      <c r="T1078" s="217"/>
      <c r="AT1078" s="218" t="s">
        <v>260</v>
      </c>
      <c r="AU1078" s="218" t="s">
        <v>94</v>
      </c>
      <c r="AV1078" s="11" t="s">
        <v>94</v>
      </c>
      <c r="AW1078" s="11" t="s">
        <v>35</v>
      </c>
      <c r="AX1078" s="11" t="s">
        <v>71</v>
      </c>
      <c r="AY1078" s="218" t="s">
        <v>250</v>
      </c>
    </row>
    <row r="1079" spans="2:51" s="11" customFormat="1">
      <c r="B1079" s="207"/>
      <c r="C1079" s="208"/>
      <c r="D1079" s="209" t="s">
        <v>260</v>
      </c>
      <c r="E1079" s="210" t="s">
        <v>21</v>
      </c>
      <c r="F1079" s="211" t="s">
        <v>3280</v>
      </c>
      <c r="G1079" s="208"/>
      <c r="H1079" s="212">
        <v>4.2690000000000001</v>
      </c>
      <c r="I1079" s="213"/>
      <c r="J1079" s="208"/>
      <c r="K1079" s="208"/>
      <c r="L1079" s="214"/>
      <c r="M1079" s="215"/>
      <c r="N1079" s="216"/>
      <c r="O1079" s="216"/>
      <c r="P1079" s="216"/>
      <c r="Q1079" s="216"/>
      <c r="R1079" s="216"/>
      <c r="S1079" s="216"/>
      <c r="T1079" s="217"/>
      <c r="AT1079" s="218" t="s">
        <v>260</v>
      </c>
      <c r="AU1079" s="218" t="s">
        <v>94</v>
      </c>
      <c r="AV1079" s="11" t="s">
        <v>94</v>
      </c>
      <c r="AW1079" s="11" t="s">
        <v>35</v>
      </c>
      <c r="AX1079" s="11" t="s">
        <v>71</v>
      </c>
      <c r="AY1079" s="218" t="s">
        <v>250</v>
      </c>
    </row>
    <row r="1080" spans="2:51" s="11" customFormat="1">
      <c r="B1080" s="207"/>
      <c r="C1080" s="208"/>
      <c r="D1080" s="209" t="s">
        <v>260</v>
      </c>
      <c r="E1080" s="210" t="s">
        <v>21</v>
      </c>
      <c r="F1080" s="211" t="s">
        <v>3281</v>
      </c>
      <c r="G1080" s="208"/>
      <c r="H1080" s="212">
        <v>4.5890000000000004</v>
      </c>
      <c r="I1080" s="213"/>
      <c r="J1080" s="208"/>
      <c r="K1080" s="208"/>
      <c r="L1080" s="214"/>
      <c r="M1080" s="215"/>
      <c r="N1080" s="216"/>
      <c r="O1080" s="216"/>
      <c r="P1080" s="216"/>
      <c r="Q1080" s="216"/>
      <c r="R1080" s="216"/>
      <c r="S1080" s="216"/>
      <c r="T1080" s="217"/>
      <c r="AT1080" s="218" t="s">
        <v>260</v>
      </c>
      <c r="AU1080" s="218" t="s">
        <v>94</v>
      </c>
      <c r="AV1080" s="11" t="s">
        <v>94</v>
      </c>
      <c r="AW1080" s="11" t="s">
        <v>35</v>
      </c>
      <c r="AX1080" s="11" t="s">
        <v>71</v>
      </c>
      <c r="AY1080" s="218" t="s">
        <v>250</v>
      </c>
    </row>
    <row r="1081" spans="2:51" s="11" customFormat="1">
      <c r="B1081" s="207"/>
      <c r="C1081" s="208"/>
      <c r="D1081" s="209" t="s">
        <v>260</v>
      </c>
      <c r="E1081" s="210" t="s">
        <v>21</v>
      </c>
      <c r="F1081" s="211" t="s">
        <v>3282</v>
      </c>
      <c r="G1081" s="208"/>
      <c r="H1081" s="212">
        <v>2.0699999999999998</v>
      </c>
      <c r="I1081" s="213"/>
      <c r="J1081" s="208"/>
      <c r="K1081" s="208"/>
      <c r="L1081" s="214"/>
      <c r="M1081" s="215"/>
      <c r="N1081" s="216"/>
      <c r="O1081" s="216"/>
      <c r="P1081" s="216"/>
      <c r="Q1081" s="216"/>
      <c r="R1081" s="216"/>
      <c r="S1081" s="216"/>
      <c r="T1081" s="217"/>
      <c r="AT1081" s="218" t="s">
        <v>260</v>
      </c>
      <c r="AU1081" s="218" t="s">
        <v>94</v>
      </c>
      <c r="AV1081" s="11" t="s">
        <v>94</v>
      </c>
      <c r="AW1081" s="11" t="s">
        <v>35</v>
      </c>
      <c r="AX1081" s="11" t="s">
        <v>71</v>
      </c>
      <c r="AY1081" s="218" t="s">
        <v>250</v>
      </c>
    </row>
    <row r="1082" spans="2:51" s="11" customFormat="1">
      <c r="B1082" s="207"/>
      <c r="C1082" s="208"/>
      <c r="D1082" s="209" t="s">
        <v>260</v>
      </c>
      <c r="E1082" s="210" t="s">
        <v>21</v>
      </c>
      <c r="F1082" s="211" t="s">
        <v>3283</v>
      </c>
      <c r="G1082" s="208"/>
      <c r="H1082" s="212">
        <v>1.1599999999999999</v>
      </c>
      <c r="I1082" s="213"/>
      <c r="J1082" s="208"/>
      <c r="K1082" s="208"/>
      <c r="L1082" s="214"/>
      <c r="M1082" s="215"/>
      <c r="N1082" s="216"/>
      <c r="O1082" s="216"/>
      <c r="P1082" s="216"/>
      <c r="Q1082" s="216"/>
      <c r="R1082" s="216"/>
      <c r="S1082" s="216"/>
      <c r="T1082" s="217"/>
      <c r="AT1082" s="218" t="s">
        <v>260</v>
      </c>
      <c r="AU1082" s="218" t="s">
        <v>94</v>
      </c>
      <c r="AV1082" s="11" t="s">
        <v>94</v>
      </c>
      <c r="AW1082" s="11" t="s">
        <v>35</v>
      </c>
      <c r="AX1082" s="11" t="s">
        <v>71</v>
      </c>
      <c r="AY1082" s="218" t="s">
        <v>250</v>
      </c>
    </row>
    <row r="1083" spans="2:51" s="11" customFormat="1">
      <c r="B1083" s="207"/>
      <c r="C1083" s="208"/>
      <c r="D1083" s="209" t="s">
        <v>260</v>
      </c>
      <c r="E1083" s="210" t="s">
        <v>21</v>
      </c>
      <c r="F1083" s="211" t="s">
        <v>3284</v>
      </c>
      <c r="G1083" s="208"/>
      <c r="H1083" s="212">
        <v>1.85</v>
      </c>
      <c r="I1083" s="213"/>
      <c r="J1083" s="208"/>
      <c r="K1083" s="208"/>
      <c r="L1083" s="214"/>
      <c r="M1083" s="215"/>
      <c r="N1083" s="216"/>
      <c r="O1083" s="216"/>
      <c r="P1083" s="216"/>
      <c r="Q1083" s="216"/>
      <c r="R1083" s="216"/>
      <c r="S1083" s="216"/>
      <c r="T1083" s="217"/>
      <c r="AT1083" s="218" t="s">
        <v>260</v>
      </c>
      <c r="AU1083" s="218" t="s">
        <v>94</v>
      </c>
      <c r="AV1083" s="11" t="s">
        <v>94</v>
      </c>
      <c r="AW1083" s="11" t="s">
        <v>35</v>
      </c>
      <c r="AX1083" s="11" t="s">
        <v>71</v>
      </c>
      <c r="AY1083" s="218" t="s">
        <v>250</v>
      </c>
    </row>
    <row r="1084" spans="2:51" s="11" customFormat="1">
      <c r="B1084" s="207"/>
      <c r="C1084" s="208"/>
      <c r="D1084" s="209" t="s">
        <v>260</v>
      </c>
      <c r="E1084" s="210" t="s">
        <v>21</v>
      </c>
      <c r="F1084" s="211" t="s">
        <v>3285</v>
      </c>
      <c r="G1084" s="208"/>
      <c r="H1084" s="212">
        <v>39.052999999999997</v>
      </c>
      <c r="I1084" s="213"/>
      <c r="J1084" s="208"/>
      <c r="K1084" s="208"/>
      <c r="L1084" s="214"/>
      <c r="M1084" s="215"/>
      <c r="N1084" s="216"/>
      <c r="O1084" s="216"/>
      <c r="P1084" s="216"/>
      <c r="Q1084" s="216"/>
      <c r="R1084" s="216"/>
      <c r="S1084" s="216"/>
      <c r="T1084" s="217"/>
      <c r="AT1084" s="218" t="s">
        <v>260</v>
      </c>
      <c r="AU1084" s="218" t="s">
        <v>94</v>
      </c>
      <c r="AV1084" s="11" t="s">
        <v>94</v>
      </c>
      <c r="AW1084" s="11" t="s">
        <v>35</v>
      </c>
      <c r="AX1084" s="11" t="s">
        <v>71</v>
      </c>
      <c r="AY1084" s="218" t="s">
        <v>250</v>
      </c>
    </row>
    <row r="1085" spans="2:51" s="11" customFormat="1">
      <c r="B1085" s="207"/>
      <c r="C1085" s="208"/>
      <c r="D1085" s="209" t="s">
        <v>260</v>
      </c>
      <c r="E1085" s="210" t="s">
        <v>21</v>
      </c>
      <c r="F1085" s="211" t="s">
        <v>3286</v>
      </c>
      <c r="G1085" s="208"/>
      <c r="H1085" s="212">
        <v>64.543000000000006</v>
      </c>
      <c r="I1085" s="213"/>
      <c r="J1085" s="208"/>
      <c r="K1085" s="208"/>
      <c r="L1085" s="214"/>
      <c r="M1085" s="215"/>
      <c r="N1085" s="216"/>
      <c r="O1085" s="216"/>
      <c r="P1085" s="216"/>
      <c r="Q1085" s="216"/>
      <c r="R1085" s="216"/>
      <c r="S1085" s="216"/>
      <c r="T1085" s="217"/>
      <c r="AT1085" s="218" t="s">
        <v>260</v>
      </c>
      <c r="AU1085" s="218" t="s">
        <v>94</v>
      </c>
      <c r="AV1085" s="11" t="s">
        <v>94</v>
      </c>
      <c r="AW1085" s="11" t="s">
        <v>35</v>
      </c>
      <c r="AX1085" s="11" t="s">
        <v>71</v>
      </c>
      <c r="AY1085" s="218" t="s">
        <v>250</v>
      </c>
    </row>
    <row r="1086" spans="2:51" s="11" customFormat="1">
      <c r="B1086" s="207"/>
      <c r="C1086" s="208"/>
      <c r="D1086" s="209" t="s">
        <v>260</v>
      </c>
      <c r="E1086" s="210" t="s">
        <v>21</v>
      </c>
      <c r="F1086" s="211" t="s">
        <v>3287</v>
      </c>
      <c r="G1086" s="208"/>
      <c r="H1086" s="212">
        <v>33.987000000000002</v>
      </c>
      <c r="I1086" s="213"/>
      <c r="J1086" s="208"/>
      <c r="K1086" s="208"/>
      <c r="L1086" s="214"/>
      <c r="M1086" s="215"/>
      <c r="N1086" s="216"/>
      <c r="O1086" s="216"/>
      <c r="P1086" s="216"/>
      <c r="Q1086" s="216"/>
      <c r="R1086" s="216"/>
      <c r="S1086" s="216"/>
      <c r="T1086" s="217"/>
      <c r="AT1086" s="218" t="s">
        <v>260</v>
      </c>
      <c r="AU1086" s="218" t="s">
        <v>94</v>
      </c>
      <c r="AV1086" s="11" t="s">
        <v>94</v>
      </c>
      <c r="AW1086" s="11" t="s">
        <v>35</v>
      </c>
      <c r="AX1086" s="11" t="s">
        <v>71</v>
      </c>
      <c r="AY1086" s="218" t="s">
        <v>250</v>
      </c>
    </row>
    <row r="1087" spans="2:51" s="11" customFormat="1">
      <c r="B1087" s="207"/>
      <c r="C1087" s="208"/>
      <c r="D1087" s="209" t="s">
        <v>260</v>
      </c>
      <c r="E1087" s="210" t="s">
        <v>21</v>
      </c>
      <c r="F1087" s="211" t="s">
        <v>3288</v>
      </c>
      <c r="G1087" s="208"/>
      <c r="H1087" s="212">
        <v>60.154000000000003</v>
      </c>
      <c r="I1087" s="213"/>
      <c r="J1087" s="208"/>
      <c r="K1087" s="208"/>
      <c r="L1087" s="214"/>
      <c r="M1087" s="215"/>
      <c r="N1087" s="216"/>
      <c r="O1087" s="216"/>
      <c r="P1087" s="216"/>
      <c r="Q1087" s="216"/>
      <c r="R1087" s="216"/>
      <c r="S1087" s="216"/>
      <c r="T1087" s="217"/>
      <c r="AT1087" s="218" t="s">
        <v>260</v>
      </c>
      <c r="AU1087" s="218" t="s">
        <v>94</v>
      </c>
      <c r="AV1087" s="11" t="s">
        <v>94</v>
      </c>
      <c r="AW1087" s="11" t="s">
        <v>35</v>
      </c>
      <c r="AX1087" s="11" t="s">
        <v>71</v>
      </c>
      <c r="AY1087" s="218" t="s">
        <v>250</v>
      </c>
    </row>
    <row r="1088" spans="2:51" s="11" customFormat="1">
      <c r="B1088" s="207"/>
      <c r="C1088" s="208"/>
      <c r="D1088" s="209" t="s">
        <v>260</v>
      </c>
      <c r="E1088" s="210" t="s">
        <v>21</v>
      </c>
      <c r="F1088" s="211" t="s">
        <v>3289</v>
      </c>
      <c r="G1088" s="208"/>
      <c r="H1088" s="212">
        <v>10.625999999999999</v>
      </c>
      <c r="I1088" s="213"/>
      <c r="J1088" s="208"/>
      <c r="K1088" s="208"/>
      <c r="L1088" s="214"/>
      <c r="M1088" s="215"/>
      <c r="N1088" s="216"/>
      <c r="O1088" s="216"/>
      <c r="P1088" s="216"/>
      <c r="Q1088" s="216"/>
      <c r="R1088" s="216"/>
      <c r="S1088" s="216"/>
      <c r="T1088" s="217"/>
      <c r="AT1088" s="218" t="s">
        <v>260</v>
      </c>
      <c r="AU1088" s="218" t="s">
        <v>94</v>
      </c>
      <c r="AV1088" s="11" t="s">
        <v>94</v>
      </c>
      <c r="AW1088" s="11" t="s">
        <v>35</v>
      </c>
      <c r="AX1088" s="11" t="s">
        <v>71</v>
      </c>
      <c r="AY1088" s="218" t="s">
        <v>250</v>
      </c>
    </row>
    <row r="1089" spans="2:65" s="11" customFormat="1">
      <c r="B1089" s="207"/>
      <c r="C1089" s="208"/>
      <c r="D1089" s="209" t="s">
        <v>260</v>
      </c>
      <c r="E1089" s="210" t="s">
        <v>21</v>
      </c>
      <c r="F1089" s="211" t="s">
        <v>3290</v>
      </c>
      <c r="G1089" s="208"/>
      <c r="H1089" s="212">
        <v>31.992000000000001</v>
      </c>
      <c r="I1089" s="213"/>
      <c r="J1089" s="208"/>
      <c r="K1089" s="208"/>
      <c r="L1089" s="214"/>
      <c r="M1089" s="215"/>
      <c r="N1089" s="216"/>
      <c r="O1089" s="216"/>
      <c r="P1089" s="216"/>
      <c r="Q1089" s="216"/>
      <c r="R1089" s="216"/>
      <c r="S1089" s="216"/>
      <c r="T1089" s="217"/>
      <c r="AT1089" s="218" t="s">
        <v>260</v>
      </c>
      <c r="AU1089" s="218" t="s">
        <v>94</v>
      </c>
      <c r="AV1089" s="11" t="s">
        <v>94</v>
      </c>
      <c r="AW1089" s="11" t="s">
        <v>35</v>
      </c>
      <c r="AX1089" s="11" t="s">
        <v>71</v>
      </c>
      <c r="AY1089" s="218" t="s">
        <v>250</v>
      </c>
    </row>
    <row r="1090" spans="2:65" s="12" customFormat="1">
      <c r="B1090" s="219"/>
      <c r="C1090" s="220"/>
      <c r="D1090" s="209" t="s">
        <v>260</v>
      </c>
      <c r="E1090" s="256" t="s">
        <v>140</v>
      </c>
      <c r="F1090" s="257" t="s">
        <v>263</v>
      </c>
      <c r="G1090" s="220"/>
      <c r="H1090" s="258">
        <v>310.029</v>
      </c>
      <c r="I1090" s="225"/>
      <c r="J1090" s="220"/>
      <c r="K1090" s="220"/>
      <c r="L1090" s="226"/>
      <c r="M1090" s="227"/>
      <c r="N1090" s="228"/>
      <c r="O1090" s="228"/>
      <c r="P1090" s="228"/>
      <c r="Q1090" s="228"/>
      <c r="R1090" s="228"/>
      <c r="S1090" s="228"/>
      <c r="T1090" s="229"/>
      <c r="AT1090" s="230" t="s">
        <v>260</v>
      </c>
      <c r="AU1090" s="230" t="s">
        <v>94</v>
      </c>
      <c r="AV1090" s="12" t="s">
        <v>251</v>
      </c>
      <c r="AW1090" s="12" t="s">
        <v>35</v>
      </c>
      <c r="AX1090" s="12" t="s">
        <v>71</v>
      </c>
      <c r="AY1090" s="230" t="s">
        <v>250</v>
      </c>
    </row>
    <row r="1091" spans="2:65" s="11" customFormat="1">
      <c r="B1091" s="207"/>
      <c r="C1091" s="208"/>
      <c r="D1091" s="209" t="s">
        <v>260</v>
      </c>
      <c r="E1091" s="210" t="s">
        <v>21</v>
      </c>
      <c r="F1091" s="211" t="s">
        <v>2315</v>
      </c>
      <c r="G1091" s="208"/>
      <c r="H1091" s="212">
        <v>620.05799999999999</v>
      </c>
      <c r="I1091" s="213"/>
      <c r="J1091" s="208"/>
      <c r="K1091" s="208"/>
      <c r="L1091" s="214"/>
      <c r="M1091" s="215"/>
      <c r="N1091" s="216"/>
      <c r="O1091" s="216"/>
      <c r="P1091" s="216"/>
      <c r="Q1091" s="216"/>
      <c r="R1091" s="216"/>
      <c r="S1091" s="216"/>
      <c r="T1091" s="217"/>
      <c r="AT1091" s="218" t="s">
        <v>260</v>
      </c>
      <c r="AU1091" s="218" t="s">
        <v>94</v>
      </c>
      <c r="AV1091" s="11" t="s">
        <v>94</v>
      </c>
      <c r="AW1091" s="11" t="s">
        <v>35</v>
      </c>
      <c r="AX1091" s="11" t="s">
        <v>79</v>
      </c>
      <c r="AY1091" s="218" t="s">
        <v>250</v>
      </c>
    </row>
    <row r="1092" spans="2:65" s="10" customFormat="1" ht="29.85" customHeight="1">
      <c r="B1092" s="178"/>
      <c r="C1092" s="179"/>
      <c r="D1092" s="192" t="s">
        <v>70</v>
      </c>
      <c r="E1092" s="193" t="s">
        <v>2316</v>
      </c>
      <c r="F1092" s="193" t="s">
        <v>2317</v>
      </c>
      <c r="G1092" s="179"/>
      <c r="H1092" s="179"/>
      <c r="I1092" s="182"/>
      <c r="J1092" s="194">
        <f>BK1092</f>
        <v>0</v>
      </c>
      <c r="K1092" s="179"/>
      <c r="L1092" s="184"/>
      <c r="M1092" s="185"/>
      <c r="N1092" s="186"/>
      <c r="O1092" s="186"/>
      <c r="P1092" s="187">
        <f>SUM(P1093:P1111)</f>
        <v>0</v>
      </c>
      <c r="Q1092" s="186"/>
      <c r="R1092" s="187">
        <f>SUM(R1093:R1111)</f>
        <v>0.18539933999999997</v>
      </c>
      <c r="S1092" s="186"/>
      <c r="T1092" s="188">
        <f>SUM(T1093:T1111)</f>
        <v>0</v>
      </c>
      <c r="AR1092" s="189" t="s">
        <v>94</v>
      </c>
      <c r="AT1092" s="190" t="s">
        <v>70</v>
      </c>
      <c r="AU1092" s="190" t="s">
        <v>79</v>
      </c>
      <c r="AY1092" s="189" t="s">
        <v>250</v>
      </c>
      <c r="BK1092" s="191">
        <f>SUM(BK1093:BK1111)</f>
        <v>0</v>
      </c>
    </row>
    <row r="1093" spans="2:65" s="1" customFormat="1" ht="22.5" customHeight="1">
      <c r="B1093" s="41"/>
      <c r="C1093" s="195" t="s">
        <v>3291</v>
      </c>
      <c r="D1093" s="195" t="s">
        <v>253</v>
      </c>
      <c r="E1093" s="196" t="s">
        <v>2319</v>
      </c>
      <c r="F1093" s="197" t="s">
        <v>2320</v>
      </c>
      <c r="G1093" s="198" t="s">
        <v>271</v>
      </c>
      <c r="H1093" s="199">
        <v>378.36599999999999</v>
      </c>
      <c r="I1093" s="200"/>
      <c r="J1093" s="201">
        <f>ROUND(I1093*H1093,2)</f>
        <v>0</v>
      </c>
      <c r="K1093" s="197" t="s">
        <v>257</v>
      </c>
      <c r="L1093" s="61"/>
      <c r="M1093" s="202" t="s">
        <v>21</v>
      </c>
      <c r="N1093" s="203" t="s">
        <v>43</v>
      </c>
      <c r="O1093" s="42"/>
      <c r="P1093" s="204">
        <f>O1093*H1093</f>
        <v>0</v>
      </c>
      <c r="Q1093" s="204">
        <v>2.1000000000000001E-4</v>
      </c>
      <c r="R1093" s="204">
        <f>Q1093*H1093</f>
        <v>7.9456860000000004E-2</v>
      </c>
      <c r="S1093" s="204">
        <v>0</v>
      </c>
      <c r="T1093" s="205">
        <f>S1093*H1093</f>
        <v>0</v>
      </c>
      <c r="AR1093" s="24" t="s">
        <v>330</v>
      </c>
      <c r="AT1093" s="24" t="s">
        <v>253</v>
      </c>
      <c r="AU1093" s="24" t="s">
        <v>94</v>
      </c>
      <c r="AY1093" s="24" t="s">
        <v>250</v>
      </c>
      <c r="BE1093" s="206">
        <f>IF(N1093="základní",J1093,0)</f>
        <v>0</v>
      </c>
      <c r="BF1093" s="206">
        <f>IF(N1093="snížená",J1093,0)</f>
        <v>0</v>
      </c>
      <c r="BG1093" s="206">
        <f>IF(N1093="zákl. přenesená",J1093,0)</f>
        <v>0</v>
      </c>
      <c r="BH1093" s="206">
        <f>IF(N1093="sníž. přenesená",J1093,0)</f>
        <v>0</v>
      </c>
      <c r="BI1093" s="206">
        <f>IF(N1093="nulová",J1093,0)</f>
        <v>0</v>
      </c>
      <c r="BJ1093" s="24" t="s">
        <v>94</v>
      </c>
      <c r="BK1093" s="206">
        <f>ROUND(I1093*H1093,2)</f>
        <v>0</v>
      </c>
      <c r="BL1093" s="24" t="s">
        <v>330</v>
      </c>
      <c r="BM1093" s="24" t="s">
        <v>3292</v>
      </c>
    </row>
    <row r="1094" spans="2:65" s="11" customFormat="1">
      <c r="B1094" s="207"/>
      <c r="C1094" s="208"/>
      <c r="D1094" s="221" t="s">
        <v>260</v>
      </c>
      <c r="E1094" s="231" t="s">
        <v>21</v>
      </c>
      <c r="F1094" s="232" t="s">
        <v>136</v>
      </c>
      <c r="G1094" s="208"/>
      <c r="H1094" s="233">
        <v>378.36599999999999</v>
      </c>
      <c r="I1094" s="213"/>
      <c r="J1094" s="208"/>
      <c r="K1094" s="208"/>
      <c r="L1094" s="214"/>
      <c r="M1094" s="215"/>
      <c r="N1094" s="216"/>
      <c r="O1094" s="216"/>
      <c r="P1094" s="216"/>
      <c r="Q1094" s="216"/>
      <c r="R1094" s="216"/>
      <c r="S1094" s="216"/>
      <c r="T1094" s="217"/>
      <c r="AT1094" s="218" t="s">
        <v>260</v>
      </c>
      <c r="AU1094" s="218" t="s">
        <v>94</v>
      </c>
      <c r="AV1094" s="11" t="s">
        <v>94</v>
      </c>
      <c r="AW1094" s="11" t="s">
        <v>35</v>
      </c>
      <c r="AX1094" s="11" t="s">
        <v>79</v>
      </c>
      <c r="AY1094" s="218" t="s">
        <v>250</v>
      </c>
    </row>
    <row r="1095" spans="2:65" s="1" customFormat="1" ht="31.5" customHeight="1">
      <c r="B1095" s="41"/>
      <c r="C1095" s="195" t="s">
        <v>3293</v>
      </c>
      <c r="D1095" s="195" t="s">
        <v>253</v>
      </c>
      <c r="E1095" s="196" t="s">
        <v>2323</v>
      </c>
      <c r="F1095" s="197" t="s">
        <v>2324</v>
      </c>
      <c r="G1095" s="198" t="s">
        <v>271</v>
      </c>
      <c r="H1095" s="199">
        <v>378.36599999999999</v>
      </c>
      <c r="I1095" s="200"/>
      <c r="J1095" s="201">
        <f>ROUND(I1095*H1095,2)</f>
        <v>0</v>
      </c>
      <c r="K1095" s="197" t="s">
        <v>257</v>
      </c>
      <c r="L1095" s="61"/>
      <c r="M1095" s="202" t="s">
        <v>21</v>
      </c>
      <c r="N1095" s="203" t="s">
        <v>43</v>
      </c>
      <c r="O1095" s="42"/>
      <c r="P1095" s="204">
        <f>O1095*H1095</f>
        <v>0</v>
      </c>
      <c r="Q1095" s="204">
        <v>2.5999999999999998E-4</v>
      </c>
      <c r="R1095" s="204">
        <f>Q1095*H1095</f>
        <v>9.8375159999999989E-2</v>
      </c>
      <c r="S1095" s="204">
        <v>0</v>
      </c>
      <c r="T1095" s="205">
        <f>S1095*H1095</f>
        <v>0</v>
      </c>
      <c r="AR1095" s="24" t="s">
        <v>330</v>
      </c>
      <c r="AT1095" s="24" t="s">
        <v>253</v>
      </c>
      <c r="AU1095" s="24" t="s">
        <v>94</v>
      </c>
      <c r="AY1095" s="24" t="s">
        <v>250</v>
      </c>
      <c r="BE1095" s="206">
        <f>IF(N1095="základní",J1095,0)</f>
        <v>0</v>
      </c>
      <c r="BF1095" s="206">
        <f>IF(N1095="snížená",J1095,0)</f>
        <v>0</v>
      </c>
      <c r="BG1095" s="206">
        <f>IF(N1095="zákl. přenesená",J1095,0)</f>
        <v>0</v>
      </c>
      <c r="BH1095" s="206">
        <f>IF(N1095="sníž. přenesená",J1095,0)</f>
        <v>0</v>
      </c>
      <c r="BI1095" s="206">
        <f>IF(N1095="nulová",J1095,0)</f>
        <v>0</v>
      </c>
      <c r="BJ1095" s="24" t="s">
        <v>94</v>
      </c>
      <c r="BK1095" s="206">
        <f>ROUND(I1095*H1095,2)</f>
        <v>0</v>
      </c>
      <c r="BL1095" s="24" t="s">
        <v>330</v>
      </c>
      <c r="BM1095" s="24" t="s">
        <v>3294</v>
      </c>
    </row>
    <row r="1096" spans="2:65" s="11" customFormat="1">
      <c r="B1096" s="207"/>
      <c r="C1096" s="208"/>
      <c r="D1096" s="209" t="s">
        <v>260</v>
      </c>
      <c r="E1096" s="210" t="s">
        <v>21</v>
      </c>
      <c r="F1096" s="211" t="s">
        <v>3295</v>
      </c>
      <c r="G1096" s="208"/>
      <c r="H1096" s="212">
        <v>54.08</v>
      </c>
      <c r="I1096" s="213"/>
      <c r="J1096" s="208"/>
      <c r="K1096" s="208"/>
      <c r="L1096" s="214"/>
      <c r="M1096" s="215"/>
      <c r="N1096" s="216"/>
      <c r="O1096" s="216"/>
      <c r="P1096" s="216"/>
      <c r="Q1096" s="216"/>
      <c r="R1096" s="216"/>
      <c r="S1096" s="216"/>
      <c r="T1096" s="217"/>
      <c r="AT1096" s="218" t="s">
        <v>260</v>
      </c>
      <c r="AU1096" s="218" t="s">
        <v>94</v>
      </c>
      <c r="AV1096" s="11" t="s">
        <v>94</v>
      </c>
      <c r="AW1096" s="11" t="s">
        <v>35</v>
      </c>
      <c r="AX1096" s="11" t="s">
        <v>71</v>
      </c>
      <c r="AY1096" s="218" t="s">
        <v>250</v>
      </c>
    </row>
    <row r="1097" spans="2:65" s="11" customFormat="1">
      <c r="B1097" s="207"/>
      <c r="C1097" s="208"/>
      <c r="D1097" s="209" t="s">
        <v>260</v>
      </c>
      <c r="E1097" s="210" t="s">
        <v>21</v>
      </c>
      <c r="F1097" s="211" t="s">
        <v>3296</v>
      </c>
      <c r="G1097" s="208"/>
      <c r="H1097" s="212">
        <v>28.963999999999999</v>
      </c>
      <c r="I1097" s="213"/>
      <c r="J1097" s="208"/>
      <c r="K1097" s="208"/>
      <c r="L1097" s="214"/>
      <c r="M1097" s="215"/>
      <c r="N1097" s="216"/>
      <c r="O1097" s="216"/>
      <c r="P1097" s="216"/>
      <c r="Q1097" s="216"/>
      <c r="R1097" s="216"/>
      <c r="S1097" s="216"/>
      <c r="T1097" s="217"/>
      <c r="AT1097" s="218" t="s">
        <v>260</v>
      </c>
      <c r="AU1097" s="218" t="s">
        <v>94</v>
      </c>
      <c r="AV1097" s="11" t="s">
        <v>94</v>
      </c>
      <c r="AW1097" s="11" t="s">
        <v>35</v>
      </c>
      <c r="AX1097" s="11" t="s">
        <v>71</v>
      </c>
      <c r="AY1097" s="218" t="s">
        <v>250</v>
      </c>
    </row>
    <row r="1098" spans="2:65" s="11" customFormat="1">
      <c r="B1098" s="207"/>
      <c r="C1098" s="208"/>
      <c r="D1098" s="209" t="s">
        <v>260</v>
      </c>
      <c r="E1098" s="210" t="s">
        <v>21</v>
      </c>
      <c r="F1098" s="211" t="s">
        <v>3297</v>
      </c>
      <c r="G1098" s="208"/>
      <c r="H1098" s="212">
        <v>3.48</v>
      </c>
      <c r="I1098" s="213"/>
      <c r="J1098" s="208"/>
      <c r="K1098" s="208"/>
      <c r="L1098" s="214"/>
      <c r="M1098" s="215"/>
      <c r="N1098" s="216"/>
      <c r="O1098" s="216"/>
      <c r="P1098" s="216"/>
      <c r="Q1098" s="216"/>
      <c r="R1098" s="216"/>
      <c r="S1098" s="216"/>
      <c r="T1098" s="217"/>
      <c r="AT1098" s="218" t="s">
        <v>260</v>
      </c>
      <c r="AU1098" s="218" t="s">
        <v>94</v>
      </c>
      <c r="AV1098" s="11" t="s">
        <v>94</v>
      </c>
      <c r="AW1098" s="11" t="s">
        <v>35</v>
      </c>
      <c r="AX1098" s="11" t="s">
        <v>71</v>
      </c>
      <c r="AY1098" s="218" t="s">
        <v>250</v>
      </c>
    </row>
    <row r="1099" spans="2:65" s="11" customFormat="1" ht="27">
      <c r="B1099" s="207"/>
      <c r="C1099" s="208"/>
      <c r="D1099" s="209" t="s">
        <v>260</v>
      </c>
      <c r="E1099" s="210" t="s">
        <v>21</v>
      </c>
      <c r="F1099" s="211" t="s">
        <v>3298</v>
      </c>
      <c r="G1099" s="208"/>
      <c r="H1099" s="212">
        <v>17.396000000000001</v>
      </c>
      <c r="I1099" s="213"/>
      <c r="J1099" s="208"/>
      <c r="K1099" s="208"/>
      <c r="L1099" s="214"/>
      <c r="M1099" s="215"/>
      <c r="N1099" s="216"/>
      <c r="O1099" s="216"/>
      <c r="P1099" s="216"/>
      <c r="Q1099" s="216"/>
      <c r="R1099" s="216"/>
      <c r="S1099" s="216"/>
      <c r="T1099" s="217"/>
      <c r="AT1099" s="218" t="s">
        <v>260</v>
      </c>
      <c r="AU1099" s="218" t="s">
        <v>94</v>
      </c>
      <c r="AV1099" s="11" t="s">
        <v>94</v>
      </c>
      <c r="AW1099" s="11" t="s">
        <v>35</v>
      </c>
      <c r="AX1099" s="11" t="s">
        <v>71</v>
      </c>
      <c r="AY1099" s="218" t="s">
        <v>250</v>
      </c>
    </row>
    <row r="1100" spans="2:65" s="11" customFormat="1">
      <c r="B1100" s="207"/>
      <c r="C1100" s="208"/>
      <c r="D1100" s="209" t="s">
        <v>260</v>
      </c>
      <c r="E1100" s="210" t="s">
        <v>21</v>
      </c>
      <c r="F1100" s="211" t="s">
        <v>3299</v>
      </c>
      <c r="G1100" s="208"/>
      <c r="H1100" s="212">
        <v>18.512</v>
      </c>
      <c r="I1100" s="213"/>
      <c r="J1100" s="208"/>
      <c r="K1100" s="208"/>
      <c r="L1100" s="214"/>
      <c r="M1100" s="215"/>
      <c r="N1100" s="216"/>
      <c r="O1100" s="216"/>
      <c r="P1100" s="216"/>
      <c r="Q1100" s="216"/>
      <c r="R1100" s="216"/>
      <c r="S1100" s="216"/>
      <c r="T1100" s="217"/>
      <c r="AT1100" s="218" t="s">
        <v>260</v>
      </c>
      <c r="AU1100" s="218" t="s">
        <v>94</v>
      </c>
      <c r="AV1100" s="11" t="s">
        <v>94</v>
      </c>
      <c r="AW1100" s="11" t="s">
        <v>35</v>
      </c>
      <c r="AX1100" s="11" t="s">
        <v>71</v>
      </c>
      <c r="AY1100" s="218" t="s">
        <v>250</v>
      </c>
    </row>
    <row r="1101" spans="2:65" s="11" customFormat="1">
      <c r="B1101" s="207"/>
      <c r="C1101" s="208"/>
      <c r="D1101" s="209" t="s">
        <v>260</v>
      </c>
      <c r="E1101" s="210" t="s">
        <v>21</v>
      </c>
      <c r="F1101" s="211" t="s">
        <v>3300</v>
      </c>
      <c r="G1101" s="208"/>
      <c r="H1101" s="212">
        <v>15.532</v>
      </c>
      <c r="I1101" s="213"/>
      <c r="J1101" s="208"/>
      <c r="K1101" s="208"/>
      <c r="L1101" s="214"/>
      <c r="M1101" s="215"/>
      <c r="N1101" s="216"/>
      <c r="O1101" s="216"/>
      <c r="P1101" s="216"/>
      <c r="Q1101" s="216"/>
      <c r="R1101" s="216"/>
      <c r="S1101" s="216"/>
      <c r="T1101" s="217"/>
      <c r="AT1101" s="218" t="s">
        <v>260</v>
      </c>
      <c r="AU1101" s="218" t="s">
        <v>94</v>
      </c>
      <c r="AV1101" s="11" t="s">
        <v>94</v>
      </c>
      <c r="AW1101" s="11" t="s">
        <v>35</v>
      </c>
      <c r="AX1101" s="11" t="s">
        <v>71</v>
      </c>
      <c r="AY1101" s="218" t="s">
        <v>250</v>
      </c>
    </row>
    <row r="1102" spans="2:65" s="11" customFormat="1" ht="40.5">
      <c r="B1102" s="207"/>
      <c r="C1102" s="208"/>
      <c r="D1102" s="209" t="s">
        <v>260</v>
      </c>
      <c r="E1102" s="210" t="s">
        <v>21</v>
      </c>
      <c r="F1102" s="211" t="s">
        <v>3301</v>
      </c>
      <c r="G1102" s="208"/>
      <c r="H1102" s="212">
        <v>28.98</v>
      </c>
      <c r="I1102" s="213"/>
      <c r="J1102" s="208"/>
      <c r="K1102" s="208"/>
      <c r="L1102" s="214"/>
      <c r="M1102" s="215"/>
      <c r="N1102" s="216"/>
      <c r="O1102" s="216"/>
      <c r="P1102" s="216"/>
      <c r="Q1102" s="216"/>
      <c r="R1102" s="216"/>
      <c r="S1102" s="216"/>
      <c r="T1102" s="217"/>
      <c r="AT1102" s="218" t="s">
        <v>260</v>
      </c>
      <c r="AU1102" s="218" t="s">
        <v>94</v>
      </c>
      <c r="AV1102" s="11" t="s">
        <v>94</v>
      </c>
      <c r="AW1102" s="11" t="s">
        <v>35</v>
      </c>
      <c r="AX1102" s="11" t="s">
        <v>71</v>
      </c>
      <c r="AY1102" s="218" t="s">
        <v>250</v>
      </c>
    </row>
    <row r="1103" spans="2:65" s="11" customFormat="1" ht="40.5">
      <c r="B1103" s="207"/>
      <c r="C1103" s="208"/>
      <c r="D1103" s="209" t="s">
        <v>260</v>
      </c>
      <c r="E1103" s="210" t="s">
        <v>21</v>
      </c>
      <c r="F1103" s="211" t="s">
        <v>3302</v>
      </c>
      <c r="G1103" s="208"/>
      <c r="H1103" s="212">
        <v>44.042000000000002</v>
      </c>
      <c r="I1103" s="213"/>
      <c r="J1103" s="208"/>
      <c r="K1103" s="208"/>
      <c r="L1103" s="214"/>
      <c r="M1103" s="215"/>
      <c r="N1103" s="216"/>
      <c r="O1103" s="216"/>
      <c r="P1103" s="216"/>
      <c r="Q1103" s="216"/>
      <c r="R1103" s="216"/>
      <c r="S1103" s="216"/>
      <c r="T1103" s="217"/>
      <c r="AT1103" s="218" t="s">
        <v>260</v>
      </c>
      <c r="AU1103" s="218" t="s">
        <v>94</v>
      </c>
      <c r="AV1103" s="11" t="s">
        <v>94</v>
      </c>
      <c r="AW1103" s="11" t="s">
        <v>35</v>
      </c>
      <c r="AX1103" s="11" t="s">
        <v>71</v>
      </c>
      <c r="AY1103" s="218" t="s">
        <v>250</v>
      </c>
    </row>
    <row r="1104" spans="2:65" s="11" customFormat="1">
      <c r="B1104" s="207"/>
      <c r="C1104" s="208"/>
      <c r="D1104" s="209" t="s">
        <v>260</v>
      </c>
      <c r="E1104" s="210" t="s">
        <v>21</v>
      </c>
      <c r="F1104" s="211" t="s">
        <v>3303</v>
      </c>
      <c r="G1104" s="208"/>
      <c r="H1104" s="212">
        <v>-3.2189999999999999</v>
      </c>
      <c r="I1104" s="213"/>
      <c r="J1104" s="208"/>
      <c r="K1104" s="208"/>
      <c r="L1104" s="214"/>
      <c r="M1104" s="215"/>
      <c r="N1104" s="216"/>
      <c r="O1104" s="216"/>
      <c r="P1104" s="216"/>
      <c r="Q1104" s="216"/>
      <c r="R1104" s="216"/>
      <c r="S1104" s="216"/>
      <c r="T1104" s="217"/>
      <c r="AT1104" s="218" t="s">
        <v>260</v>
      </c>
      <c r="AU1104" s="218" t="s">
        <v>94</v>
      </c>
      <c r="AV1104" s="11" t="s">
        <v>94</v>
      </c>
      <c r="AW1104" s="11" t="s">
        <v>35</v>
      </c>
      <c r="AX1104" s="11" t="s">
        <v>71</v>
      </c>
      <c r="AY1104" s="218" t="s">
        <v>250</v>
      </c>
    </row>
    <row r="1105" spans="2:65" s="11" customFormat="1">
      <c r="B1105" s="207"/>
      <c r="C1105" s="208"/>
      <c r="D1105" s="209" t="s">
        <v>260</v>
      </c>
      <c r="E1105" s="210" t="s">
        <v>21</v>
      </c>
      <c r="F1105" s="211" t="s">
        <v>3304</v>
      </c>
      <c r="G1105" s="208"/>
      <c r="H1105" s="212">
        <v>6.1360000000000001</v>
      </c>
      <c r="I1105" s="213"/>
      <c r="J1105" s="208"/>
      <c r="K1105" s="208"/>
      <c r="L1105" s="214"/>
      <c r="M1105" s="215"/>
      <c r="N1105" s="216"/>
      <c r="O1105" s="216"/>
      <c r="P1105" s="216"/>
      <c r="Q1105" s="216"/>
      <c r="R1105" s="216"/>
      <c r="S1105" s="216"/>
      <c r="T1105" s="217"/>
      <c r="AT1105" s="218" t="s">
        <v>260</v>
      </c>
      <c r="AU1105" s="218" t="s">
        <v>94</v>
      </c>
      <c r="AV1105" s="11" t="s">
        <v>94</v>
      </c>
      <c r="AW1105" s="11" t="s">
        <v>35</v>
      </c>
      <c r="AX1105" s="11" t="s">
        <v>71</v>
      </c>
      <c r="AY1105" s="218" t="s">
        <v>250</v>
      </c>
    </row>
    <row r="1106" spans="2:65" s="11" customFormat="1">
      <c r="B1106" s="207"/>
      <c r="C1106" s="208"/>
      <c r="D1106" s="209" t="s">
        <v>260</v>
      </c>
      <c r="E1106" s="210" t="s">
        <v>21</v>
      </c>
      <c r="F1106" s="211" t="s">
        <v>3305</v>
      </c>
      <c r="G1106" s="208"/>
      <c r="H1106" s="212">
        <v>140.78299999999999</v>
      </c>
      <c r="I1106" s="213"/>
      <c r="J1106" s="208"/>
      <c r="K1106" s="208"/>
      <c r="L1106" s="214"/>
      <c r="M1106" s="215"/>
      <c r="N1106" s="216"/>
      <c r="O1106" s="216"/>
      <c r="P1106" s="216"/>
      <c r="Q1106" s="216"/>
      <c r="R1106" s="216"/>
      <c r="S1106" s="216"/>
      <c r="T1106" s="217"/>
      <c r="AT1106" s="218" t="s">
        <v>260</v>
      </c>
      <c r="AU1106" s="218" t="s">
        <v>94</v>
      </c>
      <c r="AV1106" s="11" t="s">
        <v>94</v>
      </c>
      <c r="AW1106" s="11" t="s">
        <v>35</v>
      </c>
      <c r="AX1106" s="11" t="s">
        <v>71</v>
      </c>
      <c r="AY1106" s="218" t="s">
        <v>250</v>
      </c>
    </row>
    <row r="1107" spans="2:65" s="11" customFormat="1">
      <c r="B1107" s="207"/>
      <c r="C1107" s="208"/>
      <c r="D1107" s="209" t="s">
        <v>260</v>
      </c>
      <c r="E1107" s="210" t="s">
        <v>21</v>
      </c>
      <c r="F1107" s="211" t="s">
        <v>3306</v>
      </c>
      <c r="G1107" s="208"/>
      <c r="H1107" s="212">
        <v>20.48</v>
      </c>
      <c r="I1107" s="213"/>
      <c r="J1107" s="208"/>
      <c r="K1107" s="208"/>
      <c r="L1107" s="214"/>
      <c r="M1107" s="215"/>
      <c r="N1107" s="216"/>
      <c r="O1107" s="216"/>
      <c r="P1107" s="216"/>
      <c r="Q1107" s="216"/>
      <c r="R1107" s="216"/>
      <c r="S1107" s="216"/>
      <c r="T1107" s="217"/>
      <c r="AT1107" s="218" t="s">
        <v>260</v>
      </c>
      <c r="AU1107" s="218" t="s">
        <v>94</v>
      </c>
      <c r="AV1107" s="11" t="s">
        <v>94</v>
      </c>
      <c r="AW1107" s="11" t="s">
        <v>35</v>
      </c>
      <c r="AX1107" s="11" t="s">
        <v>71</v>
      </c>
      <c r="AY1107" s="218" t="s">
        <v>250</v>
      </c>
    </row>
    <row r="1108" spans="2:65" s="11" customFormat="1">
      <c r="B1108" s="207"/>
      <c r="C1108" s="208"/>
      <c r="D1108" s="209" t="s">
        <v>260</v>
      </c>
      <c r="E1108" s="210" t="s">
        <v>21</v>
      </c>
      <c r="F1108" s="211" t="s">
        <v>2940</v>
      </c>
      <c r="G1108" s="208"/>
      <c r="H1108" s="212">
        <v>3.2</v>
      </c>
      <c r="I1108" s="213"/>
      <c r="J1108" s="208"/>
      <c r="K1108" s="208"/>
      <c r="L1108" s="214"/>
      <c r="M1108" s="215"/>
      <c r="N1108" s="216"/>
      <c r="O1108" s="216"/>
      <c r="P1108" s="216"/>
      <c r="Q1108" s="216"/>
      <c r="R1108" s="216"/>
      <c r="S1108" s="216"/>
      <c r="T1108" s="217"/>
      <c r="AT1108" s="218" t="s">
        <v>260</v>
      </c>
      <c r="AU1108" s="218" t="s">
        <v>94</v>
      </c>
      <c r="AV1108" s="11" t="s">
        <v>94</v>
      </c>
      <c r="AW1108" s="11" t="s">
        <v>35</v>
      </c>
      <c r="AX1108" s="11" t="s">
        <v>71</v>
      </c>
      <c r="AY1108" s="218" t="s">
        <v>250</v>
      </c>
    </row>
    <row r="1109" spans="2:65" s="12" customFormat="1">
      <c r="B1109" s="219"/>
      <c r="C1109" s="220"/>
      <c r="D1109" s="221" t="s">
        <v>260</v>
      </c>
      <c r="E1109" s="222" t="s">
        <v>136</v>
      </c>
      <c r="F1109" s="223" t="s">
        <v>263</v>
      </c>
      <c r="G1109" s="220"/>
      <c r="H1109" s="224">
        <v>378.36599999999999</v>
      </c>
      <c r="I1109" s="225"/>
      <c r="J1109" s="220"/>
      <c r="K1109" s="220"/>
      <c r="L1109" s="226"/>
      <c r="M1109" s="227"/>
      <c r="N1109" s="228"/>
      <c r="O1109" s="228"/>
      <c r="P1109" s="228"/>
      <c r="Q1109" s="228"/>
      <c r="R1109" s="228"/>
      <c r="S1109" s="228"/>
      <c r="T1109" s="229"/>
      <c r="AT1109" s="230" t="s">
        <v>260</v>
      </c>
      <c r="AU1109" s="230" t="s">
        <v>94</v>
      </c>
      <c r="AV1109" s="12" t="s">
        <v>251</v>
      </c>
      <c r="AW1109" s="12" t="s">
        <v>35</v>
      </c>
      <c r="AX1109" s="12" t="s">
        <v>79</v>
      </c>
      <c r="AY1109" s="230" t="s">
        <v>250</v>
      </c>
    </row>
    <row r="1110" spans="2:65" s="1" customFormat="1" ht="31.5" customHeight="1">
      <c r="B1110" s="41"/>
      <c r="C1110" s="195" t="s">
        <v>3307</v>
      </c>
      <c r="D1110" s="195" t="s">
        <v>253</v>
      </c>
      <c r="E1110" s="196" t="s">
        <v>2346</v>
      </c>
      <c r="F1110" s="197" t="s">
        <v>2347</v>
      </c>
      <c r="G1110" s="198" t="s">
        <v>271</v>
      </c>
      <c r="H1110" s="199">
        <v>378.36599999999999</v>
      </c>
      <c r="I1110" s="200"/>
      <c r="J1110" s="201">
        <f>ROUND(I1110*H1110,2)</f>
        <v>0</v>
      </c>
      <c r="K1110" s="197" t="s">
        <v>257</v>
      </c>
      <c r="L1110" s="61"/>
      <c r="M1110" s="202" t="s">
        <v>21</v>
      </c>
      <c r="N1110" s="203" t="s">
        <v>43</v>
      </c>
      <c r="O1110" s="42"/>
      <c r="P1110" s="204">
        <f>O1110*H1110</f>
        <v>0</v>
      </c>
      <c r="Q1110" s="204">
        <v>2.0000000000000002E-5</v>
      </c>
      <c r="R1110" s="204">
        <f>Q1110*H1110</f>
        <v>7.5673200000000006E-3</v>
      </c>
      <c r="S1110" s="204">
        <v>0</v>
      </c>
      <c r="T1110" s="205">
        <f>S1110*H1110</f>
        <v>0</v>
      </c>
      <c r="AR1110" s="24" t="s">
        <v>330</v>
      </c>
      <c r="AT1110" s="24" t="s">
        <v>253</v>
      </c>
      <c r="AU1110" s="24" t="s">
        <v>94</v>
      </c>
      <c r="AY1110" s="24" t="s">
        <v>250</v>
      </c>
      <c r="BE1110" s="206">
        <f>IF(N1110="základní",J1110,0)</f>
        <v>0</v>
      </c>
      <c r="BF1110" s="206">
        <f>IF(N1110="snížená",J1110,0)</f>
        <v>0</v>
      </c>
      <c r="BG1110" s="206">
        <f>IF(N1110="zákl. přenesená",J1110,0)</f>
        <v>0</v>
      </c>
      <c r="BH1110" s="206">
        <f>IF(N1110="sníž. přenesená",J1110,0)</f>
        <v>0</v>
      </c>
      <c r="BI1110" s="206">
        <f>IF(N1110="nulová",J1110,0)</f>
        <v>0</v>
      </c>
      <c r="BJ1110" s="24" t="s">
        <v>94</v>
      </c>
      <c r="BK1110" s="206">
        <f>ROUND(I1110*H1110,2)</f>
        <v>0</v>
      </c>
      <c r="BL1110" s="24" t="s">
        <v>330</v>
      </c>
      <c r="BM1110" s="24" t="s">
        <v>3308</v>
      </c>
    </row>
    <row r="1111" spans="2:65" s="11" customFormat="1">
      <c r="B1111" s="207"/>
      <c r="C1111" s="208"/>
      <c r="D1111" s="209" t="s">
        <v>260</v>
      </c>
      <c r="E1111" s="210" t="s">
        <v>21</v>
      </c>
      <c r="F1111" s="211" t="s">
        <v>136</v>
      </c>
      <c r="G1111" s="208"/>
      <c r="H1111" s="212">
        <v>378.36599999999999</v>
      </c>
      <c r="I1111" s="213"/>
      <c r="J1111" s="208"/>
      <c r="K1111" s="208"/>
      <c r="L1111" s="214"/>
      <c r="M1111" s="215"/>
      <c r="N1111" s="216"/>
      <c r="O1111" s="216"/>
      <c r="P1111" s="216"/>
      <c r="Q1111" s="216"/>
      <c r="R1111" s="216"/>
      <c r="S1111" s="216"/>
      <c r="T1111" s="217"/>
      <c r="AT1111" s="218" t="s">
        <v>260</v>
      </c>
      <c r="AU1111" s="218" t="s">
        <v>94</v>
      </c>
      <c r="AV1111" s="11" t="s">
        <v>94</v>
      </c>
      <c r="AW1111" s="11" t="s">
        <v>35</v>
      </c>
      <c r="AX1111" s="11" t="s">
        <v>79</v>
      </c>
      <c r="AY1111" s="218" t="s">
        <v>250</v>
      </c>
    </row>
    <row r="1112" spans="2:65" s="10" customFormat="1" ht="37.35" customHeight="1">
      <c r="B1112" s="178"/>
      <c r="C1112" s="179"/>
      <c r="D1112" s="180" t="s">
        <v>70</v>
      </c>
      <c r="E1112" s="181" t="s">
        <v>304</v>
      </c>
      <c r="F1112" s="181" t="s">
        <v>2349</v>
      </c>
      <c r="G1112" s="179"/>
      <c r="H1112" s="179"/>
      <c r="I1112" s="182"/>
      <c r="J1112" s="183">
        <f>BK1112</f>
        <v>0</v>
      </c>
      <c r="K1112" s="179"/>
      <c r="L1112" s="184"/>
      <c r="M1112" s="185"/>
      <c r="N1112" s="186"/>
      <c r="O1112" s="186"/>
      <c r="P1112" s="187">
        <f>P1113</f>
        <v>0</v>
      </c>
      <c r="Q1112" s="186"/>
      <c r="R1112" s="187">
        <f>R1113</f>
        <v>0</v>
      </c>
      <c r="S1112" s="186"/>
      <c r="T1112" s="188">
        <f>T1113</f>
        <v>0</v>
      </c>
      <c r="AR1112" s="189" t="s">
        <v>251</v>
      </c>
      <c r="AT1112" s="190" t="s">
        <v>70</v>
      </c>
      <c r="AU1112" s="190" t="s">
        <v>71</v>
      </c>
      <c r="AY1112" s="189" t="s">
        <v>250</v>
      </c>
      <c r="BK1112" s="191">
        <f>BK1113</f>
        <v>0</v>
      </c>
    </row>
    <row r="1113" spans="2:65" s="10" customFormat="1" ht="19.899999999999999" customHeight="1">
      <c r="B1113" s="178"/>
      <c r="C1113" s="179"/>
      <c r="D1113" s="192" t="s">
        <v>70</v>
      </c>
      <c r="E1113" s="193" t="s">
        <v>2350</v>
      </c>
      <c r="F1113" s="193" t="s">
        <v>2351</v>
      </c>
      <c r="G1113" s="179"/>
      <c r="H1113" s="179"/>
      <c r="I1113" s="182"/>
      <c r="J1113" s="194">
        <f>BK1113</f>
        <v>0</v>
      </c>
      <c r="K1113" s="179"/>
      <c r="L1113" s="184"/>
      <c r="M1113" s="185"/>
      <c r="N1113" s="186"/>
      <c r="O1113" s="186"/>
      <c r="P1113" s="187">
        <f>SUM(P1114:P1115)</f>
        <v>0</v>
      </c>
      <c r="Q1113" s="186"/>
      <c r="R1113" s="187">
        <f>SUM(R1114:R1115)</f>
        <v>0</v>
      </c>
      <c r="S1113" s="186"/>
      <c r="T1113" s="188">
        <f>SUM(T1114:T1115)</f>
        <v>0</v>
      </c>
      <c r="AR1113" s="189" t="s">
        <v>251</v>
      </c>
      <c r="AT1113" s="190" t="s">
        <v>70</v>
      </c>
      <c r="AU1113" s="190" t="s">
        <v>79</v>
      </c>
      <c r="AY1113" s="189" t="s">
        <v>250</v>
      </c>
      <c r="BK1113" s="191">
        <f>SUM(BK1114:BK1115)</f>
        <v>0</v>
      </c>
    </row>
    <row r="1114" spans="2:65" s="1" customFormat="1" ht="31.5" customHeight="1">
      <c r="B1114" s="41"/>
      <c r="C1114" s="234" t="s">
        <v>3309</v>
      </c>
      <c r="D1114" s="234" t="s">
        <v>304</v>
      </c>
      <c r="E1114" s="235" t="s">
        <v>2353</v>
      </c>
      <c r="F1114" s="236" t="s">
        <v>2354</v>
      </c>
      <c r="G1114" s="237" t="s">
        <v>2355</v>
      </c>
      <c r="H1114" s="238">
        <v>1892</v>
      </c>
      <c r="I1114" s="239"/>
      <c r="J1114" s="240">
        <f>ROUND(I1114*H1114,2)</f>
        <v>0</v>
      </c>
      <c r="K1114" s="236" t="s">
        <v>21</v>
      </c>
      <c r="L1114" s="241"/>
      <c r="M1114" s="242" t="s">
        <v>21</v>
      </c>
      <c r="N1114" s="243" t="s">
        <v>43</v>
      </c>
      <c r="O1114" s="42"/>
      <c r="P1114" s="204">
        <f>O1114*H1114</f>
        <v>0</v>
      </c>
      <c r="Q1114" s="204">
        <v>0</v>
      </c>
      <c r="R1114" s="204">
        <f>Q1114*H1114</f>
        <v>0</v>
      </c>
      <c r="S1114" s="204">
        <v>0</v>
      </c>
      <c r="T1114" s="205">
        <f>S1114*H1114</f>
        <v>0</v>
      </c>
      <c r="AR1114" s="24" t="s">
        <v>1420</v>
      </c>
      <c r="AT1114" s="24" t="s">
        <v>304</v>
      </c>
      <c r="AU1114" s="24" t="s">
        <v>94</v>
      </c>
      <c r="AY1114" s="24" t="s">
        <v>250</v>
      </c>
      <c r="BE1114" s="206">
        <f>IF(N1114="základní",J1114,0)</f>
        <v>0</v>
      </c>
      <c r="BF1114" s="206">
        <f>IF(N1114="snížená",J1114,0)</f>
        <v>0</v>
      </c>
      <c r="BG1114" s="206">
        <f>IF(N1114="zákl. přenesená",J1114,0)</f>
        <v>0</v>
      </c>
      <c r="BH1114" s="206">
        <f>IF(N1114="sníž. přenesená",J1114,0)</f>
        <v>0</v>
      </c>
      <c r="BI1114" s="206">
        <f>IF(N1114="nulová",J1114,0)</f>
        <v>0</v>
      </c>
      <c r="BJ1114" s="24" t="s">
        <v>94</v>
      </c>
      <c r="BK1114" s="206">
        <f>ROUND(I1114*H1114,2)</f>
        <v>0</v>
      </c>
      <c r="BL1114" s="24" t="s">
        <v>571</v>
      </c>
      <c r="BM1114" s="24" t="s">
        <v>3310</v>
      </c>
    </row>
    <row r="1115" spans="2:65" s="1" customFormat="1" ht="31.5" customHeight="1">
      <c r="B1115" s="41"/>
      <c r="C1115" s="234" t="s">
        <v>3311</v>
      </c>
      <c r="D1115" s="234" t="s">
        <v>304</v>
      </c>
      <c r="E1115" s="235" t="s">
        <v>2358</v>
      </c>
      <c r="F1115" s="236" t="s">
        <v>2359</v>
      </c>
      <c r="G1115" s="237" t="s">
        <v>2355</v>
      </c>
      <c r="H1115" s="238">
        <v>10749.2</v>
      </c>
      <c r="I1115" s="239"/>
      <c r="J1115" s="240">
        <f>ROUND(I1115*H1115,2)</f>
        <v>0</v>
      </c>
      <c r="K1115" s="236" t="s">
        <v>21</v>
      </c>
      <c r="L1115" s="241"/>
      <c r="M1115" s="242" t="s">
        <v>21</v>
      </c>
      <c r="N1115" s="243" t="s">
        <v>43</v>
      </c>
      <c r="O1115" s="42"/>
      <c r="P1115" s="204">
        <f>O1115*H1115</f>
        <v>0</v>
      </c>
      <c r="Q1115" s="204">
        <v>0</v>
      </c>
      <c r="R1115" s="204">
        <f>Q1115*H1115</f>
        <v>0</v>
      </c>
      <c r="S1115" s="204">
        <v>0</v>
      </c>
      <c r="T1115" s="205">
        <f>S1115*H1115</f>
        <v>0</v>
      </c>
      <c r="AR1115" s="24" t="s">
        <v>1420</v>
      </c>
      <c r="AT1115" s="24" t="s">
        <v>304</v>
      </c>
      <c r="AU1115" s="24" t="s">
        <v>94</v>
      </c>
      <c r="AY1115" s="24" t="s">
        <v>250</v>
      </c>
      <c r="BE1115" s="206">
        <f>IF(N1115="základní",J1115,0)</f>
        <v>0</v>
      </c>
      <c r="BF1115" s="206">
        <f>IF(N1115="snížená",J1115,0)</f>
        <v>0</v>
      </c>
      <c r="BG1115" s="206">
        <f>IF(N1115="zákl. přenesená",J1115,0)</f>
        <v>0</v>
      </c>
      <c r="BH1115" s="206">
        <f>IF(N1115="sníž. přenesená",J1115,0)</f>
        <v>0</v>
      </c>
      <c r="BI1115" s="206">
        <f>IF(N1115="nulová",J1115,0)</f>
        <v>0</v>
      </c>
      <c r="BJ1115" s="24" t="s">
        <v>94</v>
      </c>
      <c r="BK1115" s="206">
        <f>ROUND(I1115*H1115,2)</f>
        <v>0</v>
      </c>
      <c r="BL1115" s="24" t="s">
        <v>571</v>
      </c>
      <c r="BM1115" s="24" t="s">
        <v>3312</v>
      </c>
    </row>
    <row r="1116" spans="2:65" s="10" customFormat="1" ht="37.35" customHeight="1">
      <c r="B1116" s="178"/>
      <c r="C1116" s="179"/>
      <c r="D1116" s="180" t="s">
        <v>70</v>
      </c>
      <c r="E1116" s="181" t="s">
        <v>2361</v>
      </c>
      <c r="F1116" s="181" t="s">
        <v>2362</v>
      </c>
      <c r="G1116" s="179"/>
      <c r="H1116" s="179"/>
      <c r="I1116" s="182"/>
      <c r="J1116" s="183">
        <f>BK1116</f>
        <v>0</v>
      </c>
      <c r="K1116" s="179"/>
      <c r="L1116" s="184"/>
      <c r="M1116" s="185"/>
      <c r="N1116" s="186"/>
      <c r="O1116" s="186"/>
      <c r="P1116" s="187">
        <f>P1117</f>
        <v>0</v>
      </c>
      <c r="Q1116" s="186"/>
      <c r="R1116" s="187">
        <f>R1117</f>
        <v>0</v>
      </c>
      <c r="S1116" s="186"/>
      <c r="T1116" s="188">
        <f>T1117</f>
        <v>0</v>
      </c>
      <c r="AR1116" s="189" t="s">
        <v>277</v>
      </c>
      <c r="AT1116" s="190" t="s">
        <v>70</v>
      </c>
      <c r="AU1116" s="190" t="s">
        <v>71</v>
      </c>
      <c r="AY1116" s="189" t="s">
        <v>250</v>
      </c>
      <c r="BK1116" s="191">
        <f>BK1117</f>
        <v>0</v>
      </c>
    </row>
    <row r="1117" spans="2:65" s="10" customFormat="1" ht="19.899999999999999" customHeight="1">
      <c r="B1117" s="178"/>
      <c r="C1117" s="179"/>
      <c r="D1117" s="192" t="s">
        <v>70</v>
      </c>
      <c r="E1117" s="193" t="s">
        <v>2363</v>
      </c>
      <c r="F1117" s="193" t="s">
        <v>2364</v>
      </c>
      <c r="G1117" s="179"/>
      <c r="H1117" s="179"/>
      <c r="I1117" s="182"/>
      <c r="J1117" s="194">
        <f>BK1117</f>
        <v>0</v>
      </c>
      <c r="K1117" s="179"/>
      <c r="L1117" s="184"/>
      <c r="M1117" s="185"/>
      <c r="N1117" s="186"/>
      <c r="O1117" s="186"/>
      <c r="P1117" s="187">
        <f>P1118</f>
        <v>0</v>
      </c>
      <c r="Q1117" s="186"/>
      <c r="R1117" s="187">
        <f>R1118</f>
        <v>0</v>
      </c>
      <c r="S1117" s="186"/>
      <c r="T1117" s="188">
        <f>T1118</f>
        <v>0</v>
      </c>
      <c r="AR1117" s="189" t="s">
        <v>277</v>
      </c>
      <c r="AT1117" s="190" t="s">
        <v>70</v>
      </c>
      <c r="AU1117" s="190" t="s">
        <v>79</v>
      </c>
      <c r="AY1117" s="189" t="s">
        <v>250</v>
      </c>
      <c r="BK1117" s="191">
        <f>BK1118</f>
        <v>0</v>
      </c>
    </row>
    <row r="1118" spans="2:65" s="1" customFormat="1" ht="57" customHeight="1">
      <c r="B1118" s="41"/>
      <c r="C1118" s="195" t="s">
        <v>3313</v>
      </c>
      <c r="D1118" s="195" t="s">
        <v>253</v>
      </c>
      <c r="E1118" s="196" t="s">
        <v>2366</v>
      </c>
      <c r="F1118" s="197" t="s">
        <v>3314</v>
      </c>
      <c r="G1118" s="198" t="s">
        <v>654</v>
      </c>
      <c r="H1118" s="199">
        <v>1</v>
      </c>
      <c r="I1118" s="200"/>
      <c r="J1118" s="201">
        <f>ROUND(I1118*H1118,2)</f>
        <v>0</v>
      </c>
      <c r="K1118" s="197" t="s">
        <v>21</v>
      </c>
      <c r="L1118" s="61"/>
      <c r="M1118" s="202" t="s">
        <v>21</v>
      </c>
      <c r="N1118" s="273" t="s">
        <v>43</v>
      </c>
      <c r="O1118" s="274"/>
      <c r="P1118" s="275">
        <f>O1118*H1118</f>
        <v>0</v>
      </c>
      <c r="Q1118" s="275">
        <v>0</v>
      </c>
      <c r="R1118" s="275">
        <f>Q1118*H1118</f>
        <v>0</v>
      </c>
      <c r="S1118" s="275">
        <v>0</v>
      </c>
      <c r="T1118" s="276">
        <f>S1118*H1118</f>
        <v>0</v>
      </c>
      <c r="AR1118" s="24" t="s">
        <v>2368</v>
      </c>
      <c r="AT1118" s="24" t="s">
        <v>253</v>
      </c>
      <c r="AU1118" s="24" t="s">
        <v>94</v>
      </c>
      <c r="AY1118" s="24" t="s">
        <v>250</v>
      </c>
      <c r="BE1118" s="206">
        <f>IF(N1118="základní",J1118,0)</f>
        <v>0</v>
      </c>
      <c r="BF1118" s="206">
        <f>IF(N1118="snížená",J1118,0)</f>
        <v>0</v>
      </c>
      <c r="BG1118" s="206">
        <f>IF(N1118="zákl. přenesená",J1118,0)</f>
        <v>0</v>
      </c>
      <c r="BH1118" s="206">
        <f>IF(N1118="sníž. přenesená",J1118,0)</f>
        <v>0</v>
      </c>
      <c r="BI1118" s="206">
        <f>IF(N1118="nulová",J1118,0)</f>
        <v>0</v>
      </c>
      <c r="BJ1118" s="24" t="s">
        <v>94</v>
      </c>
      <c r="BK1118" s="206">
        <f>ROUND(I1118*H1118,2)</f>
        <v>0</v>
      </c>
      <c r="BL1118" s="24" t="s">
        <v>2368</v>
      </c>
      <c r="BM1118" s="24" t="s">
        <v>3315</v>
      </c>
    </row>
    <row r="1119" spans="2:65" s="1" customFormat="1" ht="6.95" customHeight="1">
      <c r="B1119" s="56"/>
      <c r="C1119" s="57"/>
      <c r="D1119" s="57"/>
      <c r="E1119" s="57"/>
      <c r="F1119" s="57"/>
      <c r="G1119" s="57"/>
      <c r="H1119" s="57"/>
      <c r="I1119" s="141"/>
      <c r="J1119" s="57"/>
      <c r="K1119" s="57"/>
      <c r="L1119" s="61"/>
    </row>
  </sheetData>
  <sheetProtection password="CC35" sheet="1" objects="1" scenarios="1" formatCells="0" formatColumns="0" formatRows="0" sort="0" autoFilter="0"/>
  <autoFilter ref="C112:K1118"/>
  <mergeCells count="9">
    <mergeCell ref="E103:H103"/>
    <mergeCell ref="E105:H10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11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87</v>
      </c>
      <c r="G1" s="396" t="s">
        <v>88</v>
      </c>
      <c r="H1" s="396"/>
      <c r="I1" s="115"/>
      <c r="J1" s="114" t="s">
        <v>89</v>
      </c>
      <c r="K1" s="113" t="s">
        <v>90</v>
      </c>
      <c r="L1" s="114" t="s">
        <v>91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4" t="s">
        <v>86</v>
      </c>
      <c r="AZ2" s="116" t="s">
        <v>98</v>
      </c>
      <c r="BA2" s="116" t="s">
        <v>21</v>
      </c>
      <c r="BB2" s="116" t="s">
        <v>21</v>
      </c>
      <c r="BC2" s="116" t="s">
        <v>3316</v>
      </c>
      <c r="BD2" s="116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79</v>
      </c>
      <c r="AZ3" s="116" t="s">
        <v>3317</v>
      </c>
      <c r="BA3" s="116" t="s">
        <v>21</v>
      </c>
      <c r="BB3" s="116" t="s">
        <v>21</v>
      </c>
      <c r="BC3" s="116" t="s">
        <v>3318</v>
      </c>
      <c r="BD3" s="116" t="s">
        <v>94</v>
      </c>
    </row>
    <row r="4" spans="1:70" ht="36.950000000000003" customHeight="1">
      <c r="B4" s="28"/>
      <c r="C4" s="29"/>
      <c r="D4" s="30" t="s">
        <v>97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  <c r="AZ4" s="116" t="s">
        <v>112</v>
      </c>
      <c r="BA4" s="116" t="s">
        <v>21</v>
      </c>
      <c r="BB4" s="116" t="s">
        <v>21</v>
      </c>
      <c r="BC4" s="116" t="s">
        <v>3319</v>
      </c>
      <c r="BD4" s="116" t="s">
        <v>94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  <c r="AZ5" s="116" t="s">
        <v>136</v>
      </c>
      <c r="BA5" s="116" t="s">
        <v>21</v>
      </c>
      <c r="BB5" s="116" t="s">
        <v>21</v>
      </c>
      <c r="BC5" s="116" t="s">
        <v>3320</v>
      </c>
      <c r="BD5" s="116" t="s">
        <v>94</v>
      </c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  <c r="AZ6" s="116" t="s">
        <v>142</v>
      </c>
      <c r="BA6" s="116" t="s">
        <v>21</v>
      </c>
      <c r="BB6" s="116" t="s">
        <v>21</v>
      </c>
      <c r="BC6" s="116" t="s">
        <v>3321</v>
      </c>
      <c r="BD6" s="116" t="s">
        <v>94</v>
      </c>
    </row>
    <row r="7" spans="1:70" ht="22.5" customHeight="1">
      <c r="B7" s="28"/>
      <c r="C7" s="29"/>
      <c r="D7" s="29"/>
      <c r="E7" s="397" t="str">
        <f>'Rekapitulace stavby'!K6</f>
        <v>Zelená 1084/15,Praha6-Dejvice</v>
      </c>
      <c r="F7" s="398"/>
      <c r="G7" s="398"/>
      <c r="H7" s="398"/>
      <c r="I7" s="118"/>
      <c r="J7" s="29"/>
      <c r="K7" s="31"/>
      <c r="AZ7" s="116" t="s">
        <v>145</v>
      </c>
      <c r="BA7" s="116" t="s">
        <v>21</v>
      </c>
      <c r="BB7" s="116" t="s">
        <v>21</v>
      </c>
      <c r="BC7" s="116" t="s">
        <v>3322</v>
      </c>
      <c r="BD7" s="116" t="s">
        <v>94</v>
      </c>
    </row>
    <row r="8" spans="1:70" s="1" customFormat="1" ht="15">
      <c r="B8" s="41"/>
      <c r="C8" s="42"/>
      <c r="D8" s="37" t="s">
        <v>106</v>
      </c>
      <c r="E8" s="42"/>
      <c r="F8" s="42"/>
      <c r="G8" s="42"/>
      <c r="H8" s="42"/>
      <c r="I8" s="119"/>
      <c r="J8" s="42"/>
      <c r="K8" s="45"/>
      <c r="AZ8" s="116" t="s">
        <v>3323</v>
      </c>
      <c r="BA8" s="116" t="s">
        <v>21</v>
      </c>
      <c r="BB8" s="116" t="s">
        <v>21</v>
      </c>
      <c r="BC8" s="116" t="s">
        <v>3319</v>
      </c>
      <c r="BD8" s="116" t="s">
        <v>94</v>
      </c>
    </row>
    <row r="9" spans="1:70" s="1" customFormat="1" ht="36.950000000000003" customHeight="1">
      <c r="B9" s="41"/>
      <c r="C9" s="42"/>
      <c r="D9" s="42"/>
      <c r="E9" s="399" t="s">
        <v>3324</v>
      </c>
      <c r="F9" s="400"/>
      <c r="G9" s="400"/>
      <c r="H9" s="400"/>
      <c r="I9" s="119"/>
      <c r="J9" s="42"/>
      <c r="K9" s="45"/>
      <c r="AZ9" s="116" t="s">
        <v>3325</v>
      </c>
      <c r="BA9" s="116" t="s">
        <v>21</v>
      </c>
      <c r="BB9" s="116" t="s">
        <v>21</v>
      </c>
      <c r="BC9" s="116" t="s">
        <v>3326</v>
      </c>
      <c r="BD9" s="116" t="s">
        <v>94</v>
      </c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  <c r="AZ10" s="116" t="s">
        <v>3327</v>
      </c>
      <c r="BA10" s="116" t="s">
        <v>21</v>
      </c>
      <c r="BB10" s="116" t="s">
        <v>21</v>
      </c>
      <c r="BC10" s="116" t="s">
        <v>3328</v>
      </c>
      <c r="BD10" s="116" t="s">
        <v>94</v>
      </c>
    </row>
    <row r="11" spans="1:70" s="1" customFormat="1" ht="14.45" customHeight="1">
      <c r="B11" s="41"/>
      <c r="C11" s="42"/>
      <c r="D11" s="37" t="s">
        <v>20</v>
      </c>
      <c r="E11" s="42"/>
      <c r="F11" s="35" t="s">
        <v>21</v>
      </c>
      <c r="G11" s="42"/>
      <c r="H11" s="42"/>
      <c r="I11" s="120" t="s">
        <v>22</v>
      </c>
      <c r="J11" s="35" t="s">
        <v>21</v>
      </c>
      <c r="K11" s="45"/>
      <c r="AZ11" s="116" t="s">
        <v>156</v>
      </c>
      <c r="BA11" s="116" t="s">
        <v>21</v>
      </c>
      <c r="BB11" s="116" t="s">
        <v>21</v>
      </c>
      <c r="BC11" s="116" t="s">
        <v>94</v>
      </c>
      <c r="BD11" s="116" t="s">
        <v>94</v>
      </c>
    </row>
    <row r="12" spans="1:70" s="1" customFormat="1" ht="14.45" customHeight="1">
      <c r="B12" s="41"/>
      <c r="C12" s="42"/>
      <c r="D12" s="37" t="s">
        <v>23</v>
      </c>
      <c r="E12" s="42"/>
      <c r="F12" s="35" t="s">
        <v>24</v>
      </c>
      <c r="G12" s="42"/>
      <c r="H12" s="42"/>
      <c r="I12" s="120" t="s">
        <v>25</v>
      </c>
      <c r="J12" s="121" t="str">
        <f>'Rekapitulace stavby'!AN8</f>
        <v>23. 7. 2017</v>
      </c>
      <c r="K12" s="45"/>
      <c r="AZ12" s="116" t="s">
        <v>3329</v>
      </c>
      <c r="BA12" s="116" t="s">
        <v>21</v>
      </c>
      <c r="BB12" s="116" t="s">
        <v>21</v>
      </c>
      <c r="BC12" s="116" t="s">
        <v>3330</v>
      </c>
      <c r="BD12" s="116" t="s">
        <v>94</v>
      </c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</row>
    <row r="14" spans="1:70" s="1" customFormat="1" ht="14.45" customHeight="1">
      <c r="B14" s="41"/>
      <c r="C14" s="42"/>
      <c r="D14" s="37" t="s">
        <v>27</v>
      </c>
      <c r="E14" s="42"/>
      <c r="F14" s="42"/>
      <c r="G14" s="42"/>
      <c r="H14" s="42"/>
      <c r="I14" s="120" t="s">
        <v>28</v>
      </c>
      <c r="J14" s="35" t="s">
        <v>21</v>
      </c>
      <c r="K14" s="45"/>
    </row>
    <row r="15" spans="1:70" s="1" customFormat="1" ht="18" customHeight="1">
      <c r="B15" s="41"/>
      <c r="C15" s="42"/>
      <c r="D15" s="42"/>
      <c r="E15" s="35" t="s">
        <v>29</v>
      </c>
      <c r="F15" s="42"/>
      <c r="G15" s="42"/>
      <c r="H15" s="42"/>
      <c r="I15" s="120" t="s">
        <v>30</v>
      </c>
      <c r="J15" s="35" t="s">
        <v>21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</row>
    <row r="17" spans="2:11" s="1" customFormat="1" ht="14.45" customHeight="1">
      <c r="B17" s="41"/>
      <c r="C17" s="42"/>
      <c r="D17" s="37" t="s">
        <v>31</v>
      </c>
      <c r="E17" s="42"/>
      <c r="F17" s="42"/>
      <c r="G17" s="42"/>
      <c r="H17" s="42"/>
      <c r="I17" s="120" t="s">
        <v>28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30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</row>
    <row r="20" spans="2:11" s="1" customFormat="1" ht="14.45" customHeight="1">
      <c r="B20" s="41"/>
      <c r="C20" s="42"/>
      <c r="D20" s="37" t="s">
        <v>33</v>
      </c>
      <c r="E20" s="42"/>
      <c r="F20" s="42"/>
      <c r="G20" s="42"/>
      <c r="H20" s="42"/>
      <c r="I20" s="120" t="s">
        <v>28</v>
      </c>
      <c r="J20" s="35" t="s">
        <v>21</v>
      </c>
      <c r="K20" s="45"/>
    </row>
    <row r="21" spans="2:11" s="1" customFormat="1" ht="18" customHeight="1">
      <c r="B21" s="41"/>
      <c r="C21" s="42"/>
      <c r="D21" s="42"/>
      <c r="E21" s="35" t="s">
        <v>34</v>
      </c>
      <c r="F21" s="42"/>
      <c r="G21" s="42"/>
      <c r="H21" s="42"/>
      <c r="I21" s="120" t="s">
        <v>30</v>
      </c>
      <c r="J21" s="35" t="s">
        <v>21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</row>
    <row r="23" spans="2:11" s="1" customFormat="1" ht="14.45" customHeight="1">
      <c r="B23" s="41"/>
      <c r="C23" s="42"/>
      <c r="D23" s="37" t="s">
        <v>36</v>
      </c>
      <c r="E23" s="42"/>
      <c r="F23" s="42"/>
      <c r="G23" s="42"/>
      <c r="H23" s="42"/>
      <c r="I23" s="119"/>
      <c r="J23" s="42"/>
      <c r="K23" s="45"/>
    </row>
    <row r="24" spans="2:11" s="6" customFormat="1" ht="22.5" customHeight="1">
      <c r="B24" s="122"/>
      <c r="C24" s="123"/>
      <c r="D24" s="123"/>
      <c r="E24" s="362" t="s">
        <v>21</v>
      </c>
      <c r="F24" s="362"/>
      <c r="G24" s="362"/>
      <c r="H24" s="362"/>
      <c r="I24" s="124"/>
      <c r="J24" s="123"/>
      <c r="K24" s="125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</row>
    <row r="27" spans="2:11" s="1" customFormat="1" ht="25.35" customHeight="1">
      <c r="B27" s="41"/>
      <c r="C27" s="42"/>
      <c r="D27" s="129" t="s">
        <v>37</v>
      </c>
      <c r="E27" s="42"/>
      <c r="F27" s="42"/>
      <c r="G27" s="42"/>
      <c r="H27" s="42"/>
      <c r="I27" s="119"/>
      <c r="J27" s="130">
        <f>ROUND(J106,2)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</row>
    <row r="29" spans="2:11" s="1" customFormat="1" ht="14.45" customHeight="1">
      <c r="B29" s="41"/>
      <c r="C29" s="42"/>
      <c r="D29" s="42"/>
      <c r="E29" s="42"/>
      <c r="F29" s="46" t="s">
        <v>39</v>
      </c>
      <c r="G29" s="42"/>
      <c r="H29" s="42"/>
      <c r="I29" s="131" t="s">
        <v>38</v>
      </c>
      <c r="J29" s="46" t="s">
        <v>40</v>
      </c>
      <c r="K29" s="45"/>
    </row>
    <row r="30" spans="2:11" s="1" customFormat="1" ht="14.45" customHeight="1">
      <c r="B30" s="41"/>
      <c r="C30" s="42"/>
      <c r="D30" s="49" t="s">
        <v>41</v>
      </c>
      <c r="E30" s="49" t="s">
        <v>42</v>
      </c>
      <c r="F30" s="132">
        <f>ROUND(SUM(BE106:BE405), 2)</f>
        <v>0</v>
      </c>
      <c r="G30" s="42"/>
      <c r="H30" s="42"/>
      <c r="I30" s="133">
        <v>0.21</v>
      </c>
      <c r="J30" s="132">
        <f>ROUND(ROUND((SUM(BE106:BE405)),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43</v>
      </c>
      <c r="F31" s="132">
        <f>ROUND(SUM(BF106:BF405), 2)</f>
        <v>0</v>
      </c>
      <c r="G31" s="42"/>
      <c r="H31" s="42"/>
      <c r="I31" s="133">
        <v>0.15</v>
      </c>
      <c r="J31" s="132">
        <f>ROUND(ROUND((SUM(BF106:BF405)),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44</v>
      </c>
      <c r="F32" s="132">
        <f>ROUND(SUM(BG106:BG405), 2)</f>
        <v>0</v>
      </c>
      <c r="G32" s="42"/>
      <c r="H32" s="42"/>
      <c r="I32" s="133">
        <v>0.21</v>
      </c>
      <c r="J32" s="132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45</v>
      </c>
      <c r="F33" s="132">
        <f>ROUND(SUM(BH106:BH405), 2)</f>
        <v>0</v>
      </c>
      <c r="G33" s="42"/>
      <c r="H33" s="42"/>
      <c r="I33" s="133">
        <v>0.15</v>
      </c>
      <c r="J33" s="132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46</v>
      </c>
      <c r="F34" s="132">
        <f>ROUND(SUM(BI106:BI405), 2)</f>
        <v>0</v>
      </c>
      <c r="G34" s="42"/>
      <c r="H34" s="42"/>
      <c r="I34" s="133">
        <v>0</v>
      </c>
      <c r="J34" s="132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11" s="1" customFormat="1" ht="25.35" customHeight="1">
      <c r="B36" s="41"/>
      <c r="C36" s="134"/>
      <c r="D36" s="135" t="s">
        <v>47</v>
      </c>
      <c r="E36" s="79"/>
      <c r="F36" s="79"/>
      <c r="G36" s="136" t="s">
        <v>48</v>
      </c>
      <c r="H36" s="137" t="s">
        <v>49</v>
      </c>
      <c r="I36" s="138"/>
      <c r="J36" s="139">
        <f>SUM(J27:J34)</f>
        <v>0</v>
      </c>
      <c r="K36" s="140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11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11" s="1" customFormat="1" ht="36.950000000000003" customHeight="1">
      <c r="B42" s="41"/>
      <c r="C42" s="30" t="s">
        <v>174</v>
      </c>
      <c r="D42" s="42"/>
      <c r="E42" s="42"/>
      <c r="F42" s="42"/>
      <c r="G42" s="42"/>
      <c r="H42" s="42"/>
      <c r="I42" s="119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11" s="1" customFormat="1" ht="22.5" customHeight="1">
      <c r="B45" s="41"/>
      <c r="C45" s="42"/>
      <c r="D45" s="42"/>
      <c r="E45" s="397" t="str">
        <f>E7</f>
        <v>Zelená 1084/15,Praha6-Dejvice</v>
      </c>
      <c r="F45" s="398"/>
      <c r="G45" s="398"/>
      <c r="H45" s="398"/>
      <c r="I45" s="119"/>
      <c r="J45" s="42"/>
      <c r="K45" s="45"/>
    </row>
    <row r="46" spans="2:11" s="1" customFormat="1" ht="14.45" customHeight="1">
      <c r="B46" s="41"/>
      <c r="C46" s="37" t="s">
        <v>106</v>
      </c>
      <c r="D46" s="42"/>
      <c r="E46" s="42"/>
      <c r="F46" s="42"/>
      <c r="G46" s="42"/>
      <c r="H46" s="42"/>
      <c r="I46" s="119"/>
      <c r="J46" s="42"/>
      <c r="K46" s="45"/>
    </row>
    <row r="47" spans="2:11" s="1" customFormat="1" ht="23.25" customHeight="1">
      <c r="B47" s="41"/>
      <c r="C47" s="42"/>
      <c r="D47" s="42"/>
      <c r="E47" s="399" t="str">
        <f>E9</f>
        <v>spol - Půdní vestavba Zelená 15, 15a/č.p. 1084-společné prostory</v>
      </c>
      <c r="F47" s="400"/>
      <c r="G47" s="400"/>
      <c r="H47" s="400"/>
      <c r="I47" s="119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23</v>
      </c>
      <c r="D49" s="42"/>
      <c r="E49" s="42"/>
      <c r="F49" s="35" t="str">
        <f>F12</f>
        <v>Zelená 1084/15,16000 Praha6-Dejvice</v>
      </c>
      <c r="G49" s="42"/>
      <c r="H49" s="42"/>
      <c r="I49" s="120" t="s">
        <v>25</v>
      </c>
      <c r="J49" s="121" t="str">
        <f>IF(J12="","",J12)</f>
        <v>23. 7. 2017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15">
      <c r="B51" s="41"/>
      <c r="C51" s="37" t="s">
        <v>27</v>
      </c>
      <c r="D51" s="42"/>
      <c r="E51" s="42"/>
      <c r="F51" s="35" t="str">
        <f>E15</f>
        <v>Úřad MČ Praha 6,ČS.armády 601/23</v>
      </c>
      <c r="G51" s="42"/>
      <c r="H51" s="42"/>
      <c r="I51" s="120" t="s">
        <v>33</v>
      </c>
      <c r="J51" s="35" t="str">
        <f>E21</f>
        <v>Sibre s.r.o.</v>
      </c>
      <c r="K51" s="45"/>
    </row>
    <row r="52" spans="2:47" s="1" customFormat="1" ht="14.45" customHeight="1">
      <c r="B52" s="41"/>
      <c r="C52" s="37" t="s">
        <v>31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193</v>
      </c>
      <c r="D54" s="134"/>
      <c r="E54" s="134"/>
      <c r="F54" s="134"/>
      <c r="G54" s="134"/>
      <c r="H54" s="134"/>
      <c r="I54" s="147"/>
      <c r="J54" s="148" t="s">
        <v>194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195</v>
      </c>
      <c r="D56" s="42"/>
      <c r="E56" s="42"/>
      <c r="F56" s="42"/>
      <c r="G56" s="42"/>
      <c r="H56" s="42"/>
      <c r="I56" s="119"/>
      <c r="J56" s="130">
        <f>J106</f>
        <v>0</v>
      </c>
      <c r="K56" s="45"/>
      <c r="AU56" s="24" t="s">
        <v>196</v>
      </c>
    </row>
    <row r="57" spans="2:47" s="7" customFormat="1" ht="24.95" customHeight="1">
      <c r="B57" s="151"/>
      <c r="C57" s="152"/>
      <c r="D57" s="153" t="s">
        <v>197</v>
      </c>
      <c r="E57" s="154"/>
      <c r="F57" s="154"/>
      <c r="G57" s="154"/>
      <c r="H57" s="154"/>
      <c r="I57" s="155"/>
      <c r="J57" s="156">
        <f>J107</f>
        <v>0</v>
      </c>
      <c r="K57" s="157"/>
    </row>
    <row r="58" spans="2:47" s="8" customFormat="1" ht="19.899999999999999" customHeight="1">
      <c r="B58" s="158"/>
      <c r="C58" s="159"/>
      <c r="D58" s="160" t="s">
        <v>198</v>
      </c>
      <c r="E58" s="161"/>
      <c r="F58" s="161"/>
      <c r="G58" s="161"/>
      <c r="H58" s="161"/>
      <c r="I58" s="162"/>
      <c r="J58" s="163">
        <f>J108</f>
        <v>0</v>
      </c>
      <c r="K58" s="164"/>
    </row>
    <row r="59" spans="2:47" s="8" customFormat="1" ht="19.899999999999999" customHeight="1">
      <c r="B59" s="158"/>
      <c r="C59" s="159"/>
      <c r="D59" s="160" t="s">
        <v>199</v>
      </c>
      <c r="E59" s="161"/>
      <c r="F59" s="161"/>
      <c r="G59" s="161"/>
      <c r="H59" s="161"/>
      <c r="I59" s="162"/>
      <c r="J59" s="163">
        <f>J119</f>
        <v>0</v>
      </c>
      <c r="K59" s="164"/>
    </row>
    <row r="60" spans="2:47" s="8" customFormat="1" ht="19.899999999999999" customHeight="1">
      <c r="B60" s="158"/>
      <c r="C60" s="159"/>
      <c r="D60" s="160" t="s">
        <v>200</v>
      </c>
      <c r="E60" s="161"/>
      <c r="F60" s="161"/>
      <c r="G60" s="161"/>
      <c r="H60" s="161"/>
      <c r="I60" s="162"/>
      <c r="J60" s="163">
        <f>J122</f>
        <v>0</v>
      </c>
      <c r="K60" s="164"/>
    </row>
    <row r="61" spans="2:47" s="8" customFormat="1" ht="19.899999999999999" customHeight="1">
      <c r="B61" s="158"/>
      <c r="C61" s="159"/>
      <c r="D61" s="160" t="s">
        <v>201</v>
      </c>
      <c r="E61" s="161"/>
      <c r="F61" s="161"/>
      <c r="G61" s="161"/>
      <c r="H61" s="161"/>
      <c r="I61" s="162"/>
      <c r="J61" s="163">
        <f>J159</f>
        <v>0</v>
      </c>
      <c r="K61" s="164"/>
    </row>
    <row r="62" spans="2:47" s="8" customFormat="1" ht="19.899999999999999" customHeight="1">
      <c r="B62" s="158"/>
      <c r="C62" s="159"/>
      <c r="D62" s="160" t="s">
        <v>202</v>
      </c>
      <c r="E62" s="161"/>
      <c r="F62" s="161"/>
      <c r="G62" s="161"/>
      <c r="H62" s="161"/>
      <c r="I62" s="162"/>
      <c r="J62" s="163">
        <f>J199</f>
        <v>0</v>
      </c>
      <c r="K62" s="164"/>
    </row>
    <row r="63" spans="2:47" s="8" customFormat="1" ht="19.899999999999999" customHeight="1">
      <c r="B63" s="158"/>
      <c r="C63" s="159"/>
      <c r="D63" s="160" t="s">
        <v>203</v>
      </c>
      <c r="E63" s="161"/>
      <c r="F63" s="161"/>
      <c r="G63" s="161"/>
      <c r="H63" s="161"/>
      <c r="I63" s="162"/>
      <c r="J63" s="163">
        <f>J204</f>
        <v>0</v>
      </c>
      <c r="K63" s="164"/>
    </row>
    <row r="64" spans="2:47" s="7" customFormat="1" ht="24.95" customHeight="1">
      <c r="B64" s="151"/>
      <c r="C64" s="152"/>
      <c r="D64" s="153" t="s">
        <v>3331</v>
      </c>
      <c r="E64" s="154"/>
      <c r="F64" s="154"/>
      <c r="G64" s="154"/>
      <c r="H64" s="154"/>
      <c r="I64" s="155"/>
      <c r="J64" s="156">
        <f>J206</f>
        <v>0</v>
      </c>
      <c r="K64" s="157"/>
    </row>
    <row r="65" spans="2:11" s="8" customFormat="1" ht="19.899999999999999" customHeight="1">
      <c r="B65" s="158"/>
      <c r="C65" s="159"/>
      <c r="D65" s="160" t="s">
        <v>206</v>
      </c>
      <c r="E65" s="161"/>
      <c r="F65" s="161"/>
      <c r="G65" s="161"/>
      <c r="H65" s="161"/>
      <c r="I65" s="162"/>
      <c r="J65" s="163">
        <f>J207</f>
        <v>0</v>
      </c>
      <c r="K65" s="164"/>
    </row>
    <row r="66" spans="2:11" s="8" customFormat="1" ht="19.899999999999999" customHeight="1">
      <c r="B66" s="158"/>
      <c r="C66" s="159"/>
      <c r="D66" s="160" t="s">
        <v>208</v>
      </c>
      <c r="E66" s="161"/>
      <c r="F66" s="161"/>
      <c r="G66" s="161"/>
      <c r="H66" s="161"/>
      <c r="I66" s="162"/>
      <c r="J66" s="163">
        <f>J226</f>
        <v>0</v>
      </c>
      <c r="K66" s="164"/>
    </row>
    <row r="67" spans="2:11" s="8" customFormat="1" ht="19.899999999999999" customHeight="1">
      <c r="B67" s="158"/>
      <c r="C67" s="159"/>
      <c r="D67" s="160" t="s">
        <v>209</v>
      </c>
      <c r="E67" s="161"/>
      <c r="F67" s="161"/>
      <c r="G67" s="161"/>
      <c r="H67" s="161"/>
      <c r="I67" s="162"/>
      <c r="J67" s="163">
        <f>J234</f>
        <v>0</v>
      </c>
      <c r="K67" s="164"/>
    </row>
    <row r="68" spans="2:11" s="8" customFormat="1" ht="19.899999999999999" customHeight="1">
      <c r="B68" s="158"/>
      <c r="C68" s="159"/>
      <c r="D68" s="160" t="s">
        <v>216</v>
      </c>
      <c r="E68" s="161"/>
      <c r="F68" s="161"/>
      <c r="G68" s="161"/>
      <c r="H68" s="161"/>
      <c r="I68" s="162"/>
      <c r="J68" s="163">
        <f>J240</f>
        <v>0</v>
      </c>
      <c r="K68" s="164"/>
    </row>
    <row r="69" spans="2:11" s="8" customFormat="1" ht="19.899999999999999" customHeight="1">
      <c r="B69" s="158"/>
      <c r="C69" s="159"/>
      <c r="D69" s="160" t="s">
        <v>219</v>
      </c>
      <c r="E69" s="161"/>
      <c r="F69" s="161"/>
      <c r="G69" s="161"/>
      <c r="H69" s="161"/>
      <c r="I69" s="162"/>
      <c r="J69" s="163">
        <f>J266</f>
        <v>0</v>
      </c>
      <c r="K69" s="164"/>
    </row>
    <row r="70" spans="2:11" s="8" customFormat="1" ht="19.899999999999999" customHeight="1">
      <c r="B70" s="158"/>
      <c r="C70" s="159"/>
      <c r="D70" s="160" t="s">
        <v>220</v>
      </c>
      <c r="E70" s="161"/>
      <c r="F70" s="161"/>
      <c r="G70" s="161"/>
      <c r="H70" s="161"/>
      <c r="I70" s="162"/>
      <c r="J70" s="163">
        <f>J273</f>
        <v>0</v>
      </c>
      <c r="K70" s="164"/>
    </row>
    <row r="71" spans="2:11" s="8" customFormat="1" ht="19.899999999999999" customHeight="1">
      <c r="B71" s="158"/>
      <c r="C71" s="159"/>
      <c r="D71" s="160" t="s">
        <v>221</v>
      </c>
      <c r="E71" s="161"/>
      <c r="F71" s="161"/>
      <c r="G71" s="161"/>
      <c r="H71" s="161"/>
      <c r="I71" s="162"/>
      <c r="J71" s="163">
        <f>J302</f>
        <v>0</v>
      </c>
      <c r="K71" s="164"/>
    </row>
    <row r="72" spans="2:11" s="8" customFormat="1" ht="19.899999999999999" customHeight="1">
      <c r="B72" s="158"/>
      <c r="C72" s="159"/>
      <c r="D72" s="160" t="s">
        <v>222</v>
      </c>
      <c r="E72" s="161"/>
      <c r="F72" s="161"/>
      <c r="G72" s="161"/>
      <c r="H72" s="161"/>
      <c r="I72" s="162"/>
      <c r="J72" s="163">
        <f>J308</f>
        <v>0</v>
      </c>
      <c r="K72" s="164"/>
    </row>
    <row r="73" spans="2:11" s="8" customFormat="1" ht="19.899999999999999" customHeight="1">
      <c r="B73" s="158"/>
      <c r="C73" s="159"/>
      <c r="D73" s="160" t="s">
        <v>223</v>
      </c>
      <c r="E73" s="161"/>
      <c r="F73" s="161"/>
      <c r="G73" s="161"/>
      <c r="H73" s="161"/>
      <c r="I73" s="162"/>
      <c r="J73" s="163">
        <f>J312</f>
        <v>0</v>
      </c>
      <c r="K73" s="164"/>
    </row>
    <row r="74" spans="2:11" s="8" customFormat="1" ht="19.899999999999999" customHeight="1">
      <c r="B74" s="158"/>
      <c r="C74" s="159"/>
      <c r="D74" s="160" t="s">
        <v>224</v>
      </c>
      <c r="E74" s="161"/>
      <c r="F74" s="161"/>
      <c r="G74" s="161"/>
      <c r="H74" s="161"/>
      <c r="I74" s="162"/>
      <c r="J74" s="163">
        <f>J322</f>
        <v>0</v>
      </c>
      <c r="K74" s="164"/>
    </row>
    <row r="75" spans="2:11" s="8" customFormat="1" ht="19.899999999999999" customHeight="1">
      <c r="B75" s="158"/>
      <c r="C75" s="159"/>
      <c r="D75" s="160" t="s">
        <v>225</v>
      </c>
      <c r="E75" s="161"/>
      <c r="F75" s="161"/>
      <c r="G75" s="161"/>
      <c r="H75" s="161"/>
      <c r="I75" s="162"/>
      <c r="J75" s="163">
        <f>J334</f>
        <v>0</v>
      </c>
      <c r="K75" s="164"/>
    </row>
    <row r="76" spans="2:11" s="8" customFormat="1" ht="19.899999999999999" customHeight="1">
      <c r="B76" s="158"/>
      <c r="C76" s="159"/>
      <c r="D76" s="160" t="s">
        <v>3332</v>
      </c>
      <c r="E76" s="161"/>
      <c r="F76" s="161"/>
      <c r="G76" s="161"/>
      <c r="H76" s="161"/>
      <c r="I76" s="162"/>
      <c r="J76" s="163">
        <f>J341</f>
        <v>0</v>
      </c>
      <c r="K76" s="164"/>
    </row>
    <row r="77" spans="2:11" s="8" customFormat="1" ht="19.899999999999999" customHeight="1">
      <c r="B77" s="158"/>
      <c r="C77" s="159"/>
      <c r="D77" s="160" t="s">
        <v>3333</v>
      </c>
      <c r="E77" s="161"/>
      <c r="F77" s="161"/>
      <c r="G77" s="161"/>
      <c r="H77" s="161"/>
      <c r="I77" s="162"/>
      <c r="J77" s="163">
        <f>J356</f>
        <v>0</v>
      </c>
      <c r="K77" s="164"/>
    </row>
    <row r="78" spans="2:11" s="8" customFormat="1" ht="19.899999999999999" customHeight="1">
      <c r="B78" s="158"/>
      <c r="C78" s="159"/>
      <c r="D78" s="160" t="s">
        <v>228</v>
      </c>
      <c r="E78" s="161"/>
      <c r="F78" s="161"/>
      <c r="G78" s="161"/>
      <c r="H78" s="161"/>
      <c r="I78" s="162"/>
      <c r="J78" s="163">
        <f>J373</f>
        <v>0</v>
      </c>
      <c r="K78" s="164"/>
    </row>
    <row r="79" spans="2:11" s="8" customFormat="1" ht="19.899999999999999" customHeight="1">
      <c r="B79" s="158"/>
      <c r="C79" s="159"/>
      <c r="D79" s="160" t="s">
        <v>229</v>
      </c>
      <c r="E79" s="161"/>
      <c r="F79" s="161"/>
      <c r="G79" s="161"/>
      <c r="H79" s="161"/>
      <c r="I79" s="162"/>
      <c r="J79" s="163">
        <f>J378</f>
        <v>0</v>
      </c>
      <c r="K79" s="164"/>
    </row>
    <row r="80" spans="2:11" s="7" customFormat="1" ht="24.95" customHeight="1">
      <c r="B80" s="151"/>
      <c r="C80" s="152"/>
      <c r="D80" s="153" t="s">
        <v>232</v>
      </c>
      <c r="E80" s="154"/>
      <c r="F80" s="154"/>
      <c r="G80" s="154"/>
      <c r="H80" s="154"/>
      <c r="I80" s="155"/>
      <c r="J80" s="156">
        <f>J392</f>
        <v>0</v>
      </c>
      <c r="K80" s="157"/>
    </row>
    <row r="81" spans="2:12" s="8" customFormat="1" ht="19.899999999999999" customHeight="1">
      <c r="B81" s="158"/>
      <c r="C81" s="159"/>
      <c r="D81" s="160" t="s">
        <v>3334</v>
      </c>
      <c r="E81" s="161"/>
      <c r="F81" s="161"/>
      <c r="G81" s="161"/>
      <c r="H81" s="161"/>
      <c r="I81" s="162"/>
      <c r="J81" s="163">
        <f>J393</f>
        <v>0</v>
      </c>
      <c r="K81" s="164"/>
    </row>
    <row r="82" spans="2:12" s="8" customFormat="1" ht="19.899999999999999" customHeight="1">
      <c r="B82" s="158"/>
      <c r="C82" s="159"/>
      <c r="D82" s="160" t="s">
        <v>3335</v>
      </c>
      <c r="E82" s="161"/>
      <c r="F82" s="161"/>
      <c r="G82" s="161"/>
      <c r="H82" s="161"/>
      <c r="I82" s="162"/>
      <c r="J82" s="163">
        <f>J395</f>
        <v>0</v>
      </c>
      <c r="K82" s="164"/>
    </row>
    <row r="83" spans="2:12" s="8" customFormat="1" ht="19.899999999999999" customHeight="1">
      <c r="B83" s="158"/>
      <c r="C83" s="159"/>
      <c r="D83" s="160" t="s">
        <v>3336</v>
      </c>
      <c r="E83" s="161"/>
      <c r="F83" s="161"/>
      <c r="G83" s="161"/>
      <c r="H83" s="161"/>
      <c r="I83" s="162"/>
      <c r="J83" s="163">
        <f>J397</f>
        <v>0</v>
      </c>
      <c r="K83" s="164"/>
    </row>
    <row r="84" spans="2:12" s="8" customFormat="1" ht="19.899999999999999" customHeight="1">
      <c r="B84" s="158"/>
      <c r="C84" s="159"/>
      <c r="D84" s="160" t="s">
        <v>3337</v>
      </c>
      <c r="E84" s="161"/>
      <c r="F84" s="161"/>
      <c r="G84" s="161"/>
      <c r="H84" s="161"/>
      <c r="I84" s="162"/>
      <c r="J84" s="163">
        <f>J399</f>
        <v>0</v>
      </c>
      <c r="K84" s="164"/>
    </row>
    <row r="85" spans="2:12" s="8" customFormat="1" ht="19.899999999999999" customHeight="1">
      <c r="B85" s="158"/>
      <c r="C85" s="159"/>
      <c r="D85" s="160" t="s">
        <v>3338</v>
      </c>
      <c r="E85" s="161"/>
      <c r="F85" s="161"/>
      <c r="G85" s="161"/>
      <c r="H85" s="161"/>
      <c r="I85" s="162"/>
      <c r="J85" s="163">
        <f>J401</f>
        <v>0</v>
      </c>
      <c r="K85" s="164"/>
    </row>
    <row r="86" spans="2:12" s="8" customFormat="1" ht="19.899999999999999" customHeight="1">
      <c r="B86" s="158"/>
      <c r="C86" s="159"/>
      <c r="D86" s="160" t="s">
        <v>233</v>
      </c>
      <c r="E86" s="161"/>
      <c r="F86" s="161"/>
      <c r="G86" s="161"/>
      <c r="H86" s="161"/>
      <c r="I86" s="162"/>
      <c r="J86" s="163">
        <f>J403</f>
        <v>0</v>
      </c>
      <c r="K86" s="164"/>
    </row>
    <row r="87" spans="2:12" s="1" customFormat="1" ht="21.75" customHeight="1">
      <c r="B87" s="41"/>
      <c r="C87" s="42"/>
      <c r="D87" s="42"/>
      <c r="E87" s="42"/>
      <c r="F87" s="42"/>
      <c r="G87" s="42"/>
      <c r="H87" s="42"/>
      <c r="I87" s="119"/>
      <c r="J87" s="42"/>
      <c r="K87" s="45"/>
    </row>
    <row r="88" spans="2:12" s="1" customFormat="1" ht="6.95" customHeight="1">
      <c r="B88" s="56"/>
      <c r="C88" s="57"/>
      <c r="D88" s="57"/>
      <c r="E88" s="57"/>
      <c r="F88" s="57"/>
      <c r="G88" s="57"/>
      <c r="H88" s="57"/>
      <c r="I88" s="141"/>
      <c r="J88" s="57"/>
      <c r="K88" s="58"/>
    </row>
    <row r="92" spans="2:12" s="1" customFormat="1" ht="6.95" customHeight="1">
      <c r="B92" s="59"/>
      <c r="C92" s="60"/>
      <c r="D92" s="60"/>
      <c r="E92" s="60"/>
      <c r="F92" s="60"/>
      <c r="G92" s="60"/>
      <c r="H92" s="60"/>
      <c r="I92" s="144"/>
      <c r="J92" s="60"/>
      <c r="K92" s="60"/>
      <c r="L92" s="61"/>
    </row>
    <row r="93" spans="2:12" s="1" customFormat="1" ht="36.950000000000003" customHeight="1">
      <c r="B93" s="41"/>
      <c r="C93" s="62" t="s">
        <v>234</v>
      </c>
      <c r="D93" s="63"/>
      <c r="E93" s="63"/>
      <c r="F93" s="63"/>
      <c r="G93" s="63"/>
      <c r="H93" s="63"/>
      <c r="I93" s="165"/>
      <c r="J93" s="63"/>
      <c r="K93" s="63"/>
      <c r="L93" s="61"/>
    </row>
    <row r="94" spans="2:12" s="1" customFormat="1" ht="6.95" customHeight="1">
      <c r="B94" s="41"/>
      <c r="C94" s="63"/>
      <c r="D94" s="63"/>
      <c r="E94" s="63"/>
      <c r="F94" s="63"/>
      <c r="G94" s="63"/>
      <c r="H94" s="63"/>
      <c r="I94" s="165"/>
      <c r="J94" s="63"/>
      <c r="K94" s="63"/>
      <c r="L94" s="61"/>
    </row>
    <row r="95" spans="2:12" s="1" customFormat="1" ht="14.45" customHeight="1">
      <c r="B95" s="41"/>
      <c r="C95" s="65" t="s">
        <v>18</v>
      </c>
      <c r="D95" s="63"/>
      <c r="E95" s="63"/>
      <c r="F95" s="63"/>
      <c r="G95" s="63"/>
      <c r="H95" s="63"/>
      <c r="I95" s="165"/>
      <c r="J95" s="63"/>
      <c r="K95" s="63"/>
      <c r="L95" s="61"/>
    </row>
    <row r="96" spans="2:12" s="1" customFormat="1" ht="22.5" customHeight="1">
      <c r="B96" s="41"/>
      <c r="C96" s="63"/>
      <c r="D96" s="63"/>
      <c r="E96" s="393" t="str">
        <f>E7</f>
        <v>Zelená 1084/15,Praha6-Dejvice</v>
      </c>
      <c r="F96" s="394"/>
      <c r="G96" s="394"/>
      <c r="H96" s="394"/>
      <c r="I96" s="165"/>
      <c r="J96" s="63"/>
      <c r="K96" s="63"/>
      <c r="L96" s="61"/>
    </row>
    <row r="97" spans="2:65" s="1" customFormat="1" ht="14.45" customHeight="1">
      <c r="B97" s="41"/>
      <c r="C97" s="65" t="s">
        <v>106</v>
      </c>
      <c r="D97" s="63"/>
      <c r="E97" s="63"/>
      <c r="F97" s="63"/>
      <c r="G97" s="63"/>
      <c r="H97" s="63"/>
      <c r="I97" s="165"/>
      <c r="J97" s="63"/>
      <c r="K97" s="63"/>
      <c r="L97" s="61"/>
    </row>
    <row r="98" spans="2:65" s="1" customFormat="1" ht="23.25" customHeight="1">
      <c r="B98" s="41"/>
      <c r="C98" s="63"/>
      <c r="D98" s="63"/>
      <c r="E98" s="391" t="str">
        <f>E9</f>
        <v>spol - Půdní vestavba Zelená 15, 15a/č.p. 1084-společné prostory</v>
      </c>
      <c r="F98" s="395"/>
      <c r="G98" s="395"/>
      <c r="H98" s="395"/>
      <c r="I98" s="165"/>
      <c r="J98" s="63"/>
      <c r="K98" s="63"/>
      <c r="L98" s="61"/>
    </row>
    <row r="99" spans="2:65" s="1" customFormat="1" ht="6.95" customHeight="1">
      <c r="B99" s="41"/>
      <c r="C99" s="63"/>
      <c r="D99" s="63"/>
      <c r="E99" s="63"/>
      <c r="F99" s="63"/>
      <c r="G99" s="63"/>
      <c r="H99" s="63"/>
      <c r="I99" s="165"/>
      <c r="J99" s="63"/>
      <c r="K99" s="63"/>
      <c r="L99" s="61"/>
    </row>
    <row r="100" spans="2:65" s="1" customFormat="1" ht="18" customHeight="1">
      <c r="B100" s="41"/>
      <c r="C100" s="65" t="s">
        <v>23</v>
      </c>
      <c r="D100" s="63"/>
      <c r="E100" s="63"/>
      <c r="F100" s="166" t="str">
        <f>F12</f>
        <v>Zelená 1084/15,16000 Praha6-Dejvice</v>
      </c>
      <c r="G100" s="63"/>
      <c r="H100" s="63"/>
      <c r="I100" s="167" t="s">
        <v>25</v>
      </c>
      <c r="J100" s="73" t="str">
        <f>IF(J12="","",J12)</f>
        <v>23. 7. 2017</v>
      </c>
      <c r="K100" s="63"/>
      <c r="L100" s="61"/>
    </row>
    <row r="101" spans="2:65" s="1" customFormat="1" ht="6.95" customHeight="1">
      <c r="B101" s="41"/>
      <c r="C101" s="63"/>
      <c r="D101" s="63"/>
      <c r="E101" s="63"/>
      <c r="F101" s="63"/>
      <c r="G101" s="63"/>
      <c r="H101" s="63"/>
      <c r="I101" s="165"/>
      <c r="J101" s="63"/>
      <c r="K101" s="63"/>
      <c r="L101" s="61"/>
    </row>
    <row r="102" spans="2:65" s="1" customFormat="1" ht="15">
      <c r="B102" s="41"/>
      <c r="C102" s="65" t="s">
        <v>27</v>
      </c>
      <c r="D102" s="63"/>
      <c r="E102" s="63"/>
      <c r="F102" s="166" t="str">
        <f>E15</f>
        <v>Úřad MČ Praha 6,ČS.armády 601/23</v>
      </c>
      <c r="G102" s="63"/>
      <c r="H102" s="63"/>
      <c r="I102" s="167" t="s">
        <v>33</v>
      </c>
      <c r="J102" s="166" t="str">
        <f>E21</f>
        <v>Sibre s.r.o.</v>
      </c>
      <c r="K102" s="63"/>
      <c r="L102" s="61"/>
    </row>
    <row r="103" spans="2:65" s="1" customFormat="1" ht="14.45" customHeight="1">
      <c r="B103" s="41"/>
      <c r="C103" s="65" t="s">
        <v>31</v>
      </c>
      <c r="D103" s="63"/>
      <c r="E103" s="63"/>
      <c r="F103" s="166" t="str">
        <f>IF(E18="","",E18)</f>
        <v/>
      </c>
      <c r="G103" s="63"/>
      <c r="H103" s="63"/>
      <c r="I103" s="165"/>
      <c r="J103" s="63"/>
      <c r="K103" s="63"/>
      <c r="L103" s="61"/>
    </row>
    <row r="104" spans="2:65" s="1" customFormat="1" ht="10.35" customHeight="1">
      <c r="B104" s="41"/>
      <c r="C104" s="63"/>
      <c r="D104" s="63"/>
      <c r="E104" s="63"/>
      <c r="F104" s="63"/>
      <c r="G104" s="63"/>
      <c r="H104" s="63"/>
      <c r="I104" s="165"/>
      <c r="J104" s="63"/>
      <c r="K104" s="63"/>
      <c r="L104" s="61"/>
    </row>
    <row r="105" spans="2:65" s="9" customFormat="1" ht="29.25" customHeight="1">
      <c r="B105" s="168"/>
      <c r="C105" s="169" t="s">
        <v>235</v>
      </c>
      <c r="D105" s="170" t="s">
        <v>56</v>
      </c>
      <c r="E105" s="170" t="s">
        <v>52</v>
      </c>
      <c r="F105" s="170" t="s">
        <v>236</v>
      </c>
      <c r="G105" s="170" t="s">
        <v>237</v>
      </c>
      <c r="H105" s="170" t="s">
        <v>238</v>
      </c>
      <c r="I105" s="171" t="s">
        <v>239</v>
      </c>
      <c r="J105" s="170" t="s">
        <v>194</v>
      </c>
      <c r="K105" s="172" t="s">
        <v>240</v>
      </c>
      <c r="L105" s="173"/>
      <c r="M105" s="81" t="s">
        <v>241</v>
      </c>
      <c r="N105" s="82" t="s">
        <v>41</v>
      </c>
      <c r="O105" s="82" t="s">
        <v>242</v>
      </c>
      <c r="P105" s="82" t="s">
        <v>243</v>
      </c>
      <c r="Q105" s="82" t="s">
        <v>244</v>
      </c>
      <c r="R105" s="82" t="s">
        <v>245</v>
      </c>
      <c r="S105" s="82" t="s">
        <v>246</v>
      </c>
      <c r="T105" s="83" t="s">
        <v>247</v>
      </c>
    </row>
    <row r="106" spans="2:65" s="1" customFormat="1" ht="29.25" customHeight="1">
      <c r="B106" s="41"/>
      <c r="C106" s="87" t="s">
        <v>195</v>
      </c>
      <c r="D106" s="63"/>
      <c r="E106" s="63"/>
      <c r="F106" s="63"/>
      <c r="G106" s="63"/>
      <c r="H106" s="63"/>
      <c r="I106" s="165"/>
      <c r="J106" s="174">
        <f>BK106</f>
        <v>0</v>
      </c>
      <c r="K106" s="63"/>
      <c r="L106" s="61"/>
      <c r="M106" s="84"/>
      <c r="N106" s="85"/>
      <c r="O106" s="85"/>
      <c r="P106" s="175">
        <f>P107+P206+P392</f>
        <v>0</v>
      </c>
      <c r="Q106" s="85"/>
      <c r="R106" s="175">
        <f>R107+R206+R392</f>
        <v>10.462126140000001</v>
      </c>
      <c r="S106" s="85"/>
      <c r="T106" s="176">
        <f>T107+T206+T392</f>
        <v>6.7560350000000007</v>
      </c>
      <c r="AT106" s="24" t="s">
        <v>70</v>
      </c>
      <c r="AU106" s="24" t="s">
        <v>196</v>
      </c>
      <c r="BK106" s="177">
        <f>BK107+BK206+BK392</f>
        <v>0</v>
      </c>
    </row>
    <row r="107" spans="2:65" s="10" customFormat="1" ht="37.35" customHeight="1">
      <c r="B107" s="178"/>
      <c r="C107" s="179"/>
      <c r="D107" s="180" t="s">
        <v>70</v>
      </c>
      <c r="E107" s="181" t="s">
        <v>248</v>
      </c>
      <c r="F107" s="181" t="s">
        <v>249</v>
      </c>
      <c r="G107" s="179"/>
      <c r="H107" s="179"/>
      <c r="I107" s="182"/>
      <c r="J107" s="183">
        <f>BK107</f>
        <v>0</v>
      </c>
      <c r="K107" s="179"/>
      <c r="L107" s="184"/>
      <c r="M107" s="185"/>
      <c r="N107" s="186"/>
      <c r="O107" s="186"/>
      <c r="P107" s="187">
        <f>P108+P119+P122+P159+P199+P204</f>
        <v>0</v>
      </c>
      <c r="Q107" s="186"/>
      <c r="R107" s="187">
        <f>R108+R119+R122+R159+R199+R204</f>
        <v>6.0957973600000006</v>
      </c>
      <c r="S107" s="186"/>
      <c r="T107" s="188">
        <f>T108+T119+T122+T159+T199+T204</f>
        <v>6.7350350000000008</v>
      </c>
      <c r="AR107" s="189" t="s">
        <v>79</v>
      </c>
      <c r="AT107" s="190" t="s">
        <v>70</v>
      </c>
      <c r="AU107" s="190" t="s">
        <v>71</v>
      </c>
      <c r="AY107" s="189" t="s">
        <v>250</v>
      </c>
      <c r="BK107" s="191">
        <f>BK108+BK119+BK122+BK159+BK199+BK204</f>
        <v>0</v>
      </c>
    </row>
    <row r="108" spans="2:65" s="10" customFormat="1" ht="19.899999999999999" customHeight="1">
      <c r="B108" s="178"/>
      <c r="C108" s="179"/>
      <c r="D108" s="192" t="s">
        <v>70</v>
      </c>
      <c r="E108" s="193" t="s">
        <v>251</v>
      </c>
      <c r="F108" s="193" t="s">
        <v>252</v>
      </c>
      <c r="G108" s="179"/>
      <c r="H108" s="179"/>
      <c r="I108" s="182"/>
      <c r="J108" s="194">
        <f>BK108</f>
        <v>0</v>
      </c>
      <c r="K108" s="179"/>
      <c r="L108" s="184"/>
      <c r="M108" s="185"/>
      <c r="N108" s="186"/>
      <c r="O108" s="186"/>
      <c r="P108" s="187">
        <f>SUM(P109:P118)</f>
        <v>0</v>
      </c>
      <c r="Q108" s="186"/>
      <c r="R108" s="187">
        <f>SUM(R109:R118)</f>
        <v>0.37957972000000001</v>
      </c>
      <c r="S108" s="186"/>
      <c r="T108" s="188">
        <f>SUM(T109:T118)</f>
        <v>0</v>
      </c>
      <c r="AR108" s="189" t="s">
        <v>79</v>
      </c>
      <c r="AT108" s="190" t="s">
        <v>70</v>
      </c>
      <c r="AU108" s="190" t="s">
        <v>79</v>
      </c>
      <c r="AY108" s="189" t="s">
        <v>250</v>
      </c>
      <c r="BK108" s="191">
        <f>SUM(BK109:BK118)</f>
        <v>0</v>
      </c>
    </row>
    <row r="109" spans="2:65" s="1" customFormat="1" ht="22.5" customHeight="1">
      <c r="B109" s="41"/>
      <c r="C109" s="195" t="s">
        <v>79</v>
      </c>
      <c r="D109" s="195" t="s">
        <v>253</v>
      </c>
      <c r="E109" s="196" t="s">
        <v>254</v>
      </c>
      <c r="F109" s="197" t="s">
        <v>255</v>
      </c>
      <c r="G109" s="198" t="s">
        <v>256</v>
      </c>
      <c r="H109" s="199">
        <v>7.5999999999999998E-2</v>
      </c>
      <c r="I109" s="200"/>
      <c r="J109" s="201">
        <f>ROUND(I109*H109,2)</f>
        <v>0</v>
      </c>
      <c r="K109" s="197" t="s">
        <v>257</v>
      </c>
      <c r="L109" s="61"/>
      <c r="M109" s="202" t="s">
        <v>21</v>
      </c>
      <c r="N109" s="203" t="s">
        <v>43</v>
      </c>
      <c r="O109" s="42"/>
      <c r="P109" s="204">
        <f>O109*H109</f>
        <v>0</v>
      </c>
      <c r="Q109" s="204">
        <v>1.94302</v>
      </c>
      <c r="R109" s="204">
        <f>Q109*H109</f>
        <v>0.14766952</v>
      </c>
      <c r="S109" s="204">
        <v>0</v>
      </c>
      <c r="T109" s="205">
        <f>S109*H109</f>
        <v>0</v>
      </c>
      <c r="AR109" s="24" t="s">
        <v>258</v>
      </c>
      <c r="AT109" s="24" t="s">
        <v>253</v>
      </c>
      <c r="AU109" s="24" t="s">
        <v>94</v>
      </c>
      <c r="AY109" s="24" t="s">
        <v>250</v>
      </c>
      <c r="BE109" s="206">
        <f>IF(N109="základní",J109,0)</f>
        <v>0</v>
      </c>
      <c r="BF109" s="206">
        <f>IF(N109="snížená",J109,0)</f>
        <v>0</v>
      </c>
      <c r="BG109" s="206">
        <f>IF(N109="zákl. přenesená",J109,0)</f>
        <v>0</v>
      </c>
      <c r="BH109" s="206">
        <f>IF(N109="sníž. přenesená",J109,0)</f>
        <v>0</v>
      </c>
      <c r="BI109" s="206">
        <f>IF(N109="nulová",J109,0)</f>
        <v>0</v>
      </c>
      <c r="BJ109" s="24" t="s">
        <v>94</v>
      </c>
      <c r="BK109" s="206">
        <f>ROUND(I109*H109,2)</f>
        <v>0</v>
      </c>
      <c r="BL109" s="24" t="s">
        <v>258</v>
      </c>
      <c r="BM109" s="24" t="s">
        <v>3339</v>
      </c>
    </row>
    <row r="110" spans="2:65" s="11" customFormat="1">
      <c r="B110" s="207"/>
      <c r="C110" s="208"/>
      <c r="D110" s="209" t="s">
        <v>260</v>
      </c>
      <c r="E110" s="210" t="s">
        <v>21</v>
      </c>
      <c r="F110" s="211" t="s">
        <v>3340</v>
      </c>
      <c r="G110" s="208"/>
      <c r="H110" s="212">
        <v>6.2E-2</v>
      </c>
      <c r="I110" s="213"/>
      <c r="J110" s="208"/>
      <c r="K110" s="208"/>
      <c r="L110" s="214"/>
      <c r="M110" s="215"/>
      <c r="N110" s="216"/>
      <c r="O110" s="216"/>
      <c r="P110" s="216"/>
      <c r="Q110" s="216"/>
      <c r="R110" s="216"/>
      <c r="S110" s="216"/>
      <c r="T110" s="217"/>
      <c r="AT110" s="218" t="s">
        <v>260</v>
      </c>
      <c r="AU110" s="218" t="s">
        <v>94</v>
      </c>
      <c r="AV110" s="11" t="s">
        <v>94</v>
      </c>
      <c r="AW110" s="11" t="s">
        <v>35</v>
      </c>
      <c r="AX110" s="11" t="s">
        <v>71</v>
      </c>
      <c r="AY110" s="218" t="s">
        <v>250</v>
      </c>
    </row>
    <row r="111" spans="2:65" s="11" customFormat="1">
      <c r="B111" s="207"/>
      <c r="C111" s="208"/>
      <c r="D111" s="209" t="s">
        <v>260</v>
      </c>
      <c r="E111" s="210" t="s">
        <v>21</v>
      </c>
      <c r="F111" s="211" t="s">
        <v>3341</v>
      </c>
      <c r="G111" s="208"/>
      <c r="H111" s="212">
        <v>1.4E-2</v>
      </c>
      <c r="I111" s="213"/>
      <c r="J111" s="208"/>
      <c r="K111" s="208"/>
      <c r="L111" s="214"/>
      <c r="M111" s="215"/>
      <c r="N111" s="216"/>
      <c r="O111" s="216"/>
      <c r="P111" s="216"/>
      <c r="Q111" s="216"/>
      <c r="R111" s="216"/>
      <c r="S111" s="216"/>
      <c r="T111" s="217"/>
      <c r="AT111" s="218" t="s">
        <v>260</v>
      </c>
      <c r="AU111" s="218" t="s">
        <v>94</v>
      </c>
      <c r="AV111" s="11" t="s">
        <v>94</v>
      </c>
      <c r="AW111" s="11" t="s">
        <v>35</v>
      </c>
      <c r="AX111" s="11" t="s">
        <v>71</v>
      </c>
      <c r="AY111" s="218" t="s">
        <v>250</v>
      </c>
    </row>
    <row r="112" spans="2:65" s="12" customFormat="1">
      <c r="B112" s="219"/>
      <c r="C112" s="220"/>
      <c r="D112" s="221" t="s">
        <v>260</v>
      </c>
      <c r="E112" s="222" t="s">
        <v>21</v>
      </c>
      <c r="F112" s="223" t="s">
        <v>263</v>
      </c>
      <c r="G112" s="220"/>
      <c r="H112" s="224">
        <v>7.5999999999999998E-2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AT112" s="230" t="s">
        <v>260</v>
      </c>
      <c r="AU112" s="230" t="s">
        <v>94</v>
      </c>
      <c r="AV112" s="12" t="s">
        <v>251</v>
      </c>
      <c r="AW112" s="12" t="s">
        <v>35</v>
      </c>
      <c r="AX112" s="12" t="s">
        <v>79</v>
      </c>
      <c r="AY112" s="230" t="s">
        <v>250</v>
      </c>
    </row>
    <row r="113" spans="2:65" s="1" customFormat="1" ht="22.5" customHeight="1">
      <c r="B113" s="41"/>
      <c r="C113" s="195" t="s">
        <v>94</v>
      </c>
      <c r="D113" s="195" t="s">
        <v>253</v>
      </c>
      <c r="E113" s="196" t="s">
        <v>3342</v>
      </c>
      <c r="F113" s="197" t="s">
        <v>265</v>
      </c>
      <c r="G113" s="198" t="s">
        <v>266</v>
      </c>
      <c r="H113" s="199">
        <v>8.2000000000000003E-2</v>
      </c>
      <c r="I113" s="200"/>
      <c r="J113" s="201">
        <f>ROUND(I113*H113,2)</f>
        <v>0</v>
      </c>
      <c r="K113" s="197" t="s">
        <v>257</v>
      </c>
      <c r="L113" s="61"/>
      <c r="M113" s="202" t="s">
        <v>21</v>
      </c>
      <c r="N113" s="203" t="s">
        <v>43</v>
      </c>
      <c r="O113" s="42"/>
      <c r="P113" s="204">
        <f>O113*H113</f>
        <v>0</v>
      </c>
      <c r="Q113" s="204">
        <v>1.0900000000000001</v>
      </c>
      <c r="R113" s="204">
        <f>Q113*H113</f>
        <v>8.9380000000000015E-2</v>
      </c>
      <c r="S113" s="204">
        <v>0</v>
      </c>
      <c r="T113" s="205">
        <f>S113*H113</f>
        <v>0</v>
      </c>
      <c r="AR113" s="24" t="s">
        <v>258</v>
      </c>
      <c r="AT113" s="24" t="s">
        <v>253</v>
      </c>
      <c r="AU113" s="24" t="s">
        <v>94</v>
      </c>
      <c r="AY113" s="24" t="s">
        <v>250</v>
      </c>
      <c r="BE113" s="206">
        <f>IF(N113="základní",J113,0)</f>
        <v>0</v>
      </c>
      <c r="BF113" s="206">
        <f>IF(N113="snížená",J113,0)</f>
        <v>0</v>
      </c>
      <c r="BG113" s="206">
        <f>IF(N113="zákl. přenesená",J113,0)</f>
        <v>0</v>
      </c>
      <c r="BH113" s="206">
        <f>IF(N113="sníž. přenesená",J113,0)</f>
        <v>0</v>
      </c>
      <c r="BI113" s="206">
        <f>IF(N113="nulová",J113,0)</f>
        <v>0</v>
      </c>
      <c r="BJ113" s="24" t="s">
        <v>94</v>
      </c>
      <c r="BK113" s="206">
        <f>ROUND(I113*H113,2)</f>
        <v>0</v>
      </c>
      <c r="BL113" s="24" t="s">
        <v>258</v>
      </c>
      <c r="BM113" s="24" t="s">
        <v>3343</v>
      </c>
    </row>
    <row r="114" spans="2:65" s="11" customFormat="1">
      <c r="B114" s="207"/>
      <c r="C114" s="208"/>
      <c r="D114" s="221" t="s">
        <v>260</v>
      </c>
      <c r="E114" s="231" t="s">
        <v>21</v>
      </c>
      <c r="F114" s="232" t="s">
        <v>3344</v>
      </c>
      <c r="G114" s="208"/>
      <c r="H114" s="233">
        <v>8.2000000000000003E-2</v>
      </c>
      <c r="I114" s="213"/>
      <c r="J114" s="208"/>
      <c r="K114" s="208"/>
      <c r="L114" s="214"/>
      <c r="M114" s="215"/>
      <c r="N114" s="216"/>
      <c r="O114" s="216"/>
      <c r="P114" s="216"/>
      <c r="Q114" s="216"/>
      <c r="R114" s="216"/>
      <c r="S114" s="216"/>
      <c r="T114" s="217"/>
      <c r="AT114" s="218" t="s">
        <v>260</v>
      </c>
      <c r="AU114" s="218" t="s">
        <v>94</v>
      </c>
      <c r="AV114" s="11" t="s">
        <v>94</v>
      </c>
      <c r="AW114" s="11" t="s">
        <v>35</v>
      </c>
      <c r="AX114" s="11" t="s">
        <v>79</v>
      </c>
      <c r="AY114" s="218" t="s">
        <v>250</v>
      </c>
    </row>
    <row r="115" spans="2:65" s="1" customFormat="1" ht="22.5" customHeight="1">
      <c r="B115" s="41"/>
      <c r="C115" s="195" t="s">
        <v>251</v>
      </c>
      <c r="D115" s="195" t="s">
        <v>253</v>
      </c>
      <c r="E115" s="196" t="s">
        <v>269</v>
      </c>
      <c r="F115" s="197" t="s">
        <v>270</v>
      </c>
      <c r="G115" s="198" t="s">
        <v>271</v>
      </c>
      <c r="H115" s="199">
        <v>1.1719999999999999</v>
      </c>
      <c r="I115" s="200"/>
      <c r="J115" s="201">
        <f>ROUND(I115*H115,2)</f>
        <v>0</v>
      </c>
      <c r="K115" s="197" t="s">
        <v>257</v>
      </c>
      <c r="L115" s="61"/>
      <c r="M115" s="202" t="s">
        <v>21</v>
      </c>
      <c r="N115" s="203" t="s">
        <v>43</v>
      </c>
      <c r="O115" s="42"/>
      <c r="P115" s="204">
        <f>O115*H115</f>
        <v>0</v>
      </c>
      <c r="Q115" s="204">
        <v>2.8570000000000002E-2</v>
      </c>
      <c r="R115" s="204">
        <f>Q115*H115</f>
        <v>3.348404E-2</v>
      </c>
      <c r="S115" s="204">
        <v>0</v>
      </c>
      <c r="T115" s="205">
        <f>S115*H115</f>
        <v>0</v>
      </c>
      <c r="AR115" s="24" t="s">
        <v>258</v>
      </c>
      <c r="AT115" s="24" t="s">
        <v>253</v>
      </c>
      <c r="AU115" s="24" t="s">
        <v>94</v>
      </c>
      <c r="AY115" s="24" t="s">
        <v>250</v>
      </c>
      <c r="BE115" s="206">
        <f>IF(N115="základní",J115,0)</f>
        <v>0</v>
      </c>
      <c r="BF115" s="206">
        <f>IF(N115="snížená",J115,0)</f>
        <v>0</v>
      </c>
      <c r="BG115" s="206">
        <f>IF(N115="zákl. přenesená",J115,0)</f>
        <v>0</v>
      </c>
      <c r="BH115" s="206">
        <f>IF(N115="sníž. přenesená",J115,0)</f>
        <v>0</v>
      </c>
      <c r="BI115" s="206">
        <f>IF(N115="nulová",J115,0)</f>
        <v>0</v>
      </c>
      <c r="BJ115" s="24" t="s">
        <v>94</v>
      </c>
      <c r="BK115" s="206">
        <f>ROUND(I115*H115,2)</f>
        <v>0</v>
      </c>
      <c r="BL115" s="24" t="s">
        <v>258</v>
      </c>
      <c r="BM115" s="24" t="s">
        <v>3345</v>
      </c>
    </row>
    <row r="116" spans="2:65" s="11" customFormat="1">
      <c r="B116" s="207"/>
      <c r="C116" s="208"/>
      <c r="D116" s="221" t="s">
        <v>260</v>
      </c>
      <c r="E116" s="231" t="s">
        <v>21</v>
      </c>
      <c r="F116" s="232" t="s">
        <v>145</v>
      </c>
      <c r="G116" s="208"/>
      <c r="H116" s="233">
        <v>1.1719999999999999</v>
      </c>
      <c r="I116" s="213"/>
      <c r="J116" s="208"/>
      <c r="K116" s="208"/>
      <c r="L116" s="214"/>
      <c r="M116" s="215"/>
      <c r="N116" s="216"/>
      <c r="O116" s="216"/>
      <c r="P116" s="216"/>
      <c r="Q116" s="216"/>
      <c r="R116" s="216"/>
      <c r="S116" s="216"/>
      <c r="T116" s="217"/>
      <c r="AT116" s="218" t="s">
        <v>260</v>
      </c>
      <c r="AU116" s="218" t="s">
        <v>94</v>
      </c>
      <c r="AV116" s="11" t="s">
        <v>94</v>
      </c>
      <c r="AW116" s="11" t="s">
        <v>35</v>
      </c>
      <c r="AX116" s="11" t="s">
        <v>79</v>
      </c>
      <c r="AY116" s="218" t="s">
        <v>250</v>
      </c>
    </row>
    <row r="117" spans="2:65" s="1" customFormat="1" ht="22.5" customHeight="1">
      <c r="B117" s="41"/>
      <c r="C117" s="195" t="s">
        <v>258</v>
      </c>
      <c r="D117" s="195" t="s">
        <v>253</v>
      </c>
      <c r="E117" s="196" t="s">
        <v>283</v>
      </c>
      <c r="F117" s="197" t="s">
        <v>284</v>
      </c>
      <c r="G117" s="198" t="s">
        <v>271</v>
      </c>
      <c r="H117" s="199">
        <v>0.61199999999999999</v>
      </c>
      <c r="I117" s="200"/>
      <c r="J117" s="201">
        <f>ROUND(I117*H117,2)</f>
        <v>0</v>
      </c>
      <c r="K117" s="197" t="s">
        <v>257</v>
      </c>
      <c r="L117" s="61"/>
      <c r="M117" s="202" t="s">
        <v>21</v>
      </c>
      <c r="N117" s="203" t="s">
        <v>43</v>
      </c>
      <c r="O117" s="42"/>
      <c r="P117" s="204">
        <f>O117*H117</f>
        <v>0</v>
      </c>
      <c r="Q117" s="204">
        <v>0.17818000000000001</v>
      </c>
      <c r="R117" s="204">
        <f>Q117*H117</f>
        <v>0.10904616</v>
      </c>
      <c r="S117" s="204">
        <v>0</v>
      </c>
      <c r="T117" s="205">
        <f>S117*H117</f>
        <v>0</v>
      </c>
      <c r="AR117" s="24" t="s">
        <v>258</v>
      </c>
      <c r="AT117" s="24" t="s">
        <v>253</v>
      </c>
      <c r="AU117" s="24" t="s">
        <v>94</v>
      </c>
      <c r="AY117" s="24" t="s">
        <v>250</v>
      </c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24" t="s">
        <v>94</v>
      </c>
      <c r="BK117" s="206">
        <f>ROUND(I117*H117,2)</f>
        <v>0</v>
      </c>
      <c r="BL117" s="24" t="s">
        <v>258</v>
      </c>
      <c r="BM117" s="24" t="s">
        <v>3346</v>
      </c>
    </row>
    <row r="118" spans="2:65" s="11" customFormat="1">
      <c r="B118" s="207"/>
      <c r="C118" s="208"/>
      <c r="D118" s="209" t="s">
        <v>260</v>
      </c>
      <c r="E118" s="210" t="s">
        <v>21</v>
      </c>
      <c r="F118" s="211" t="s">
        <v>3347</v>
      </c>
      <c r="G118" s="208"/>
      <c r="H118" s="212">
        <v>0.61199999999999999</v>
      </c>
      <c r="I118" s="213"/>
      <c r="J118" s="208"/>
      <c r="K118" s="208"/>
      <c r="L118" s="214"/>
      <c r="M118" s="215"/>
      <c r="N118" s="216"/>
      <c r="O118" s="216"/>
      <c r="P118" s="216"/>
      <c r="Q118" s="216"/>
      <c r="R118" s="216"/>
      <c r="S118" s="216"/>
      <c r="T118" s="217"/>
      <c r="AT118" s="218" t="s">
        <v>260</v>
      </c>
      <c r="AU118" s="218" t="s">
        <v>94</v>
      </c>
      <c r="AV118" s="11" t="s">
        <v>94</v>
      </c>
      <c r="AW118" s="11" t="s">
        <v>35</v>
      </c>
      <c r="AX118" s="11" t="s">
        <v>79</v>
      </c>
      <c r="AY118" s="218" t="s">
        <v>250</v>
      </c>
    </row>
    <row r="119" spans="2:65" s="10" customFormat="1" ht="29.85" customHeight="1">
      <c r="B119" s="178"/>
      <c r="C119" s="179"/>
      <c r="D119" s="192" t="s">
        <v>70</v>
      </c>
      <c r="E119" s="193" t="s">
        <v>258</v>
      </c>
      <c r="F119" s="193" t="s">
        <v>297</v>
      </c>
      <c r="G119" s="179"/>
      <c r="H119" s="179"/>
      <c r="I119" s="182"/>
      <c r="J119" s="194">
        <f>BK119</f>
        <v>0</v>
      </c>
      <c r="K119" s="179"/>
      <c r="L119" s="184"/>
      <c r="M119" s="185"/>
      <c r="N119" s="186"/>
      <c r="O119" s="186"/>
      <c r="P119" s="187">
        <f>SUM(P120:P121)</f>
        <v>0</v>
      </c>
      <c r="Q119" s="186"/>
      <c r="R119" s="187">
        <f>SUM(R120:R121)</f>
        <v>6.8340000000000012E-2</v>
      </c>
      <c r="S119" s="186"/>
      <c r="T119" s="188">
        <f>SUM(T120:T121)</f>
        <v>0</v>
      </c>
      <c r="AR119" s="189" t="s">
        <v>79</v>
      </c>
      <c r="AT119" s="190" t="s">
        <v>70</v>
      </c>
      <c r="AU119" s="190" t="s">
        <v>79</v>
      </c>
      <c r="AY119" s="189" t="s">
        <v>250</v>
      </c>
      <c r="BK119" s="191">
        <f>SUM(BK120:BK121)</f>
        <v>0</v>
      </c>
    </row>
    <row r="120" spans="2:65" s="1" customFormat="1" ht="22.5" customHeight="1">
      <c r="B120" s="41"/>
      <c r="C120" s="195" t="s">
        <v>277</v>
      </c>
      <c r="D120" s="195" t="s">
        <v>253</v>
      </c>
      <c r="E120" s="196" t="s">
        <v>341</v>
      </c>
      <c r="F120" s="197" t="s">
        <v>342</v>
      </c>
      <c r="G120" s="198" t="s">
        <v>301</v>
      </c>
      <c r="H120" s="199">
        <v>3</v>
      </c>
      <c r="I120" s="200"/>
      <c r="J120" s="201">
        <f>ROUND(I120*H120,2)</f>
        <v>0</v>
      </c>
      <c r="K120" s="197" t="s">
        <v>257</v>
      </c>
      <c r="L120" s="61"/>
      <c r="M120" s="202" t="s">
        <v>21</v>
      </c>
      <c r="N120" s="203" t="s">
        <v>43</v>
      </c>
      <c r="O120" s="42"/>
      <c r="P120" s="204">
        <f>O120*H120</f>
        <v>0</v>
      </c>
      <c r="Q120" s="204">
        <v>2.2780000000000002E-2</v>
      </c>
      <c r="R120" s="204">
        <f>Q120*H120</f>
        <v>6.8340000000000012E-2</v>
      </c>
      <c r="S120" s="204">
        <v>0</v>
      </c>
      <c r="T120" s="205">
        <f>S120*H120</f>
        <v>0</v>
      </c>
      <c r="AR120" s="24" t="s">
        <v>258</v>
      </c>
      <c r="AT120" s="24" t="s">
        <v>253</v>
      </c>
      <c r="AU120" s="24" t="s">
        <v>94</v>
      </c>
      <c r="AY120" s="24" t="s">
        <v>250</v>
      </c>
      <c r="BE120" s="206">
        <f>IF(N120="základní",J120,0)</f>
        <v>0</v>
      </c>
      <c r="BF120" s="206">
        <f>IF(N120="snížená",J120,0)</f>
        <v>0</v>
      </c>
      <c r="BG120" s="206">
        <f>IF(N120="zákl. přenesená",J120,0)</f>
        <v>0</v>
      </c>
      <c r="BH120" s="206">
        <f>IF(N120="sníž. přenesená",J120,0)</f>
        <v>0</v>
      </c>
      <c r="BI120" s="206">
        <f>IF(N120="nulová",J120,0)</f>
        <v>0</v>
      </c>
      <c r="BJ120" s="24" t="s">
        <v>94</v>
      </c>
      <c r="BK120" s="206">
        <f>ROUND(I120*H120,2)</f>
        <v>0</v>
      </c>
      <c r="BL120" s="24" t="s">
        <v>258</v>
      </c>
      <c r="BM120" s="24" t="s">
        <v>3348</v>
      </c>
    </row>
    <row r="121" spans="2:65" s="11" customFormat="1">
      <c r="B121" s="207"/>
      <c r="C121" s="208"/>
      <c r="D121" s="209" t="s">
        <v>260</v>
      </c>
      <c r="E121" s="210" t="s">
        <v>21</v>
      </c>
      <c r="F121" s="211" t="s">
        <v>3349</v>
      </c>
      <c r="G121" s="208"/>
      <c r="H121" s="212">
        <v>3</v>
      </c>
      <c r="I121" s="213"/>
      <c r="J121" s="208"/>
      <c r="K121" s="208"/>
      <c r="L121" s="214"/>
      <c r="M121" s="215"/>
      <c r="N121" s="216"/>
      <c r="O121" s="216"/>
      <c r="P121" s="216"/>
      <c r="Q121" s="216"/>
      <c r="R121" s="216"/>
      <c r="S121" s="216"/>
      <c r="T121" s="217"/>
      <c r="AT121" s="218" t="s">
        <v>260</v>
      </c>
      <c r="AU121" s="218" t="s">
        <v>94</v>
      </c>
      <c r="AV121" s="11" t="s">
        <v>94</v>
      </c>
      <c r="AW121" s="11" t="s">
        <v>35</v>
      </c>
      <c r="AX121" s="11" t="s">
        <v>79</v>
      </c>
      <c r="AY121" s="218" t="s">
        <v>250</v>
      </c>
    </row>
    <row r="122" spans="2:65" s="10" customFormat="1" ht="29.85" customHeight="1">
      <c r="B122" s="178"/>
      <c r="C122" s="179"/>
      <c r="D122" s="192" t="s">
        <v>70</v>
      </c>
      <c r="E122" s="193" t="s">
        <v>282</v>
      </c>
      <c r="F122" s="193" t="s">
        <v>369</v>
      </c>
      <c r="G122" s="179"/>
      <c r="H122" s="179"/>
      <c r="I122" s="182"/>
      <c r="J122" s="194">
        <f>BK122</f>
        <v>0</v>
      </c>
      <c r="K122" s="179"/>
      <c r="L122" s="184"/>
      <c r="M122" s="185"/>
      <c r="N122" s="186"/>
      <c r="O122" s="186"/>
      <c r="P122" s="187">
        <f>SUM(P123:P158)</f>
        <v>0</v>
      </c>
      <c r="Q122" s="186"/>
      <c r="R122" s="187">
        <f>SUM(R123:R158)</f>
        <v>5.6204139200000007</v>
      </c>
      <c r="S122" s="186"/>
      <c r="T122" s="188">
        <f>SUM(T123:T158)</f>
        <v>0</v>
      </c>
      <c r="AR122" s="189" t="s">
        <v>79</v>
      </c>
      <c r="AT122" s="190" t="s">
        <v>70</v>
      </c>
      <c r="AU122" s="190" t="s">
        <v>79</v>
      </c>
      <c r="AY122" s="189" t="s">
        <v>250</v>
      </c>
      <c r="BK122" s="191">
        <f>SUM(BK123:BK158)</f>
        <v>0</v>
      </c>
    </row>
    <row r="123" spans="2:65" s="1" customFormat="1" ht="22.5" customHeight="1">
      <c r="B123" s="41"/>
      <c r="C123" s="195" t="s">
        <v>282</v>
      </c>
      <c r="D123" s="195" t="s">
        <v>253</v>
      </c>
      <c r="E123" s="196" t="s">
        <v>3350</v>
      </c>
      <c r="F123" s="197" t="s">
        <v>3351</v>
      </c>
      <c r="G123" s="198" t="s">
        <v>271</v>
      </c>
      <c r="H123" s="199">
        <v>12.558</v>
      </c>
      <c r="I123" s="200"/>
      <c r="J123" s="201">
        <f>ROUND(I123*H123,2)</f>
        <v>0</v>
      </c>
      <c r="K123" s="197" t="s">
        <v>257</v>
      </c>
      <c r="L123" s="61"/>
      <c r="M123" s="202" t="s">
        <v>21</v>
      </c>
      <c r="N123" s="203" t="s">
        <v>43</v>
      </c>
      <c r="O123" s="42"/>
      <c r="P123" s="204">
        <f>O123*H123</f>
        <v>0</v>
      </c>
      <c r="Q123" s="204">
        <v>1.7000000000000001E-2</v>
      </c>
      <c r="R123" s="204">
        <f>Q123*H123</f>
        <v>0.21348600000000001</v>
      </c>
      <c r="S123" s="204">
        <v>0</v>
      </c>
      <c r="T123" s="205">
        <f>S123*H123</f>
        <v>0</v>
      </c>
      <c r="AR123" s="24" t="s">
        <v>258</v>
      </c>
      <c r="AT123" s="24" t="s">
        <v>253</v>
      </c>
      <c r="AU123" s="24" t="s">
        <v>94</v>
      </c>
      <c r="AY123" s="24" t="s">
        <v>250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24" t="s">
        <v>94</v>
      </c>
      <c r="BK123" s="206">
        <f>ROUND(I123*H123,2)</f>
        <v>0</v>
      </c>
      <c r="BL123" s="24" t="s">
        <v>258</v>
      </c>
      <c r="BM123" s="24" t="s">
        <v>3352</v>
      </c>
    </row>
    <row r="124" spans="2:65" s="11" customFormat="1">
      <c r="B124" s="207"/>
      <c r="C124" s="208"/>
      <c r="D124" s="209" t="s">
        <v>260</v>
      </c>
      <c r="E124" s="210" t="s">
        <v>21</v>
      </c>
      <c r="F124" s="211" t="s">
        <v>3353</v>
      </c>
      <c r="G124" s="208"/>
      <c r="H124" s="212">
        <v>9.3000000000000007</v>
      </c>
      <c r="I124" s="213"/>
      <c r="J124" s="208"/>
      <c r="K124" s="208"/>
      <c r="L124" s="214"/>
      <c r="M124" s="215"/>
      <c r="N124" s="216"/>
      <c r="O124" s="216"/>
      <c r="P124" s="216"/>
      <c r="Q124" s="216"/>
      <c r="R124" s="216"/>
      <c r="S124" s="216"/>
      <c r="T124" s="217"/>
      <c r="AT124" s="218" t="s">
        <v>260</v>
      </c>
      <c r="AU124" s="218" t="s">
        <v>94</v>
      </c>
      <c r="AV124" s="11" t="s">
        <v>94</v>
      </c>
      <c r="AW124" s="11" t="s">
        <v>35</v>
      </c>
      <c r="AX124" s="11" t="s">
        <v>71</v>
      </c>
      <c r="AY124" s="218" t="s">
        <v>250</v>
      </c>
    </row>
    <row r="125" spans="2:65" s="11" customFormat="1">
      <c r="B125" s="207"/>
      <c r="C125" s="208"/>
      <c r="D125" s="209" t="s">
        <v>260</v>
      </c>
      <c r="E125" s="210" t="s">
        <v>21</v>
      </c>
      <c r="F125" s="211" t="s">
        <v>3354</v>
      </c>
      <c r="G125" s="208"/>
      <c r="H125" s="212">
        <v>3.258</v>
      </c>
      <c r="I125" s="213"/>
      <c r="J125" s="208"/>
      <c r="K125" s="208"/>
      <c r="L125" s="214"/>
      <c r="M125" s="215"/>
      <c r="N125" s="216"/>
      <c r="O125" s="216"/>
      <c r="P125" s="216"/>
      <c r="Q125" s="216"/>
      <c r="R125" s="216"/>
      <c r="S125" s="216"/>
      <c r="T125" s="217"/>
      <c r="AT125" s="218" t="s">
        <v>260</v>
      </c>
      <c r="AU125" s="218" t="s">
        <v>94</v>
      </c>
      <c r="AV125" s="11" t="s">
        <v>94</v>
      </c>
      <c r="AW125" s="11" t="s">
        <v>35</v>
      </c>
      <c r="AX125" s="11" t="s">
        <v>71</v>
      </c>
      <c r="AY125" s="218" t="s">
        <v>250</v>
      </c>
    </row>
    <row r="126" spans="2:65" s="12" customFormat="1">
      <c r="B126" s="219"/>
      <c r="C126" s="220"/>
      <c r="D126" s="221" t="s">
        <v>260</v>
      </c>
      <c r="E126" s="222" t="s">
        <v>3317</v>
      </c>
      <c r="F126" s="223" t="s">
        <v>263</v>
      </c>
      <c r="G126" s="220"/>
      <c r="H126" s="224">
        <v>12.558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260</v>
      </c>
      <c r="AU126" s="230" t="s">
        <v>94</v>
      </c>
      <c r="AV126" s="12" t="s">
        <v>251</v>
      </c>
      <c r="AW126" s="12" t="s">
        <v>35</v>
      </c>
      <c r="AX126" s="12" t="s">
        <v>79</v>
      </c>
      <c r="AY126" s="230" t="s">
        <v>250</v>
      </c>
    </row>
    <row r="127" spans="2:65" s="1" customFormat="1" ht="22.5" customHeight="1">
      <c r="B127" s="41"/>
      <c r="C127" s="195" t="s">
        <v>287</v>
      </c>
      <c r="D127" s="195" t="s">
        <v>253</v>
      </c>
      <c r="E127" s="196" t="s">
        <v>375</v>
      </c>
      <c r="F127" s="197" t="s">
        <v>2475</v>
      </c>
      <c r="G127" s="198" t="s">
        <v>271</v>
      </c>
      <c r="H127" s="199">
        <v>26.933</v>
      </c>
      <c r="I127" s="200"/>
      <c r="J127" s="201">
        <f>ROUND(I127*H127,2)</f>
        <v>0</v>
      </c>
      <c r="K127" s="197" t="s">
        <v>257</v>
      </c>
      <c r="L127" s="61"/>
      <c r="M127" s="202" t="s">
        <v>21</v>
      </c>
      <c r="N127" s="203" t="s">
        <v>43</v>
      </c>
      <c r="O127" s="42"/>
      <c r="P127" s="204">
        <f>O127*H127</f>
        <v>0</v>
      </c>
      <c r="Q127" s="204">
        <v>4.9399999999999999E-3</v>
      </c>
      <c r="R127" s="204">
        <f>Q127*H127</f>
        <v>0.13304901999999999</v>
      </c>
      <c r="S127" s="204">
        <v>0</v>
      </c>
      <c r="T127" s="205">
        <f>S127*H127</f>
        <v>0</v>
      </c>
      <c r="AR127" s="24" t="s">
        <v>258</v>
      </c>
      <c r="AT127" s="24" t="s">
        <v>253</v>
      </c>
      <c r="AU127" s="24" t="s">
        <v>94</v>
      </c>
      <c r="AY127" s="24" t="s">
        <v>250</v>
      </c>
      <c r="BE127" s="206">
        <f>IF(N127="základní",J127,0)</f>
        <v>0</v>
      </c>
      <c r="BF127" s="206">
        <f>IF(N127="snížená",J127,0)</f>
        <v>0</v>
      </c>
      <c r="BG127" s="206">
        <f>IF(N127="zákl. přenesená",J127,0)</f>
        <v>0</v>
      </c>
      <c r="BH127" s="206">
        <f>IF(N127="sníž. přenesená",J127,0)</f>
        <v>0</v>
      </c>
      <c r="BI127" s="206">
        <f>IF(N127="nulová",J127,0)</f>
        <v>0</v>
      </c>
      <c r="BJ127" s="24" t="s">
        <v>94</v>
      </c>
      <c r="BK127" s="206">
        <f>ROUND(I127*H127,2)</f>
        <v>0</v>
      </c>
      <c r="BL127" s="24" t="s">
        <v>258</v>
      </c>
      <c r="BM127" s="24" t="s">
        <v>3355</v>
      </c>
    </row>
    <row r="128" spans="2:65" s="11" customFormat="1">
      <c r="B128" s="207"/>
      <c r="C128" s="208"/>
      <c r="D128" s="221" t="s">
        <v>260</v>
      </c>
      <c r="E128" s="231" t="s">
        <v>21</v>
      </c>
      <c r="F128" s="232" t="s">
        <v>3356</v>
      </c>
      <c r="G128" s="208"/>
      <c r="H128" s="233">
        <v>26.933</v>
      </c>
      <c r="I128" s="213"/>
      <c r="J128" s="208"/>
      <c r="K128" s="208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260</v>
      </c>
      <c r="AU128" s="218" t="s">
        <v>94</v>
      </c>
      <c r="AV128" s="11" t="s">
        <v>94</v>
      </c>
      <c r="AW128" s="11" t="s">
        <v>35</v>
      </c>
      <c r="AX128" s="11" t="s">
        <v>79</v>
      </c>
      <c r="AY128" s="218" t="s">
        <v>250</v>
      </c>
    </row>
    <row r="129" spans="2:65" s="1" customFormat="1" ht="22.5" customHeight="1">
      <c r="B129" s="41"/>
      <c r="C129" s="195" t="s">
        <v>292</v>
      </c>
      <c r="D129" s="195" t="s">
        <v>253</v>
      </c>
      <c r="E129" s="196" t="s">
        <v>380</v>
      </c>
      <c r="F129" s="197" t="s">
        <v>381</v>
      </c>
      <c r="G129" s="198" t="s">
        <v>271</v>
      </c>
      <c r="H129" s="199">
        <v>26.933</v>
      </c>
      <c r="I129" s="200"/>
      <c r="J129" s="201">
        <f>ROUND(I129*H129,2)</f>
        <v>0</v>
      </c>
      <c r="K129" s="197" t="s">
        <v>257</v>
      </c>
      <c r="L129" s="61"/>
      <c r="M129" s="202" t="s">
        <v>21</v>
      </c>
      <c r="N129" s="203" t="s">
        <v>43</v>
      </c>
      <c r="O129" s="42"/>
      <c r="P129" s="204">
        <f>O129*H129</f>
        <v>0</v>
      </c>
      <c r="Q129" s="204">
        <v>2.5999999999999998E-4</v>
      </c>
      <c r="R129" s="204">
        <f>Q129*H129</f>
        <v>7.0025799999999996E-3</v>
      </c>
      <c r="S129" s="204">
        <v>0</v>
      </c>
      <c r="T129" s="205">
        <f>S129*H129</f>
        <v>0</v>
      </c>
      <c r="AR129" s="24" t="s">
        <v>258</v>
      </c>
      <c r="AT129" s="24" t="s">
        <v>253</v>
      </c>
      <c r="AU129" s="24" t="s">
        <v>94</v>
      </c>
      <c r="AY129" s="24" t="s">
        <v>250</v>
      </c>
      <c r="BE129" s="206">
        <f>IF(N129="základní",J129,0)</f>
        <v>0</v>
      </c>
      <c r="BF129" s="206">
        <f>IF(N129="snížená",J129,0)</f>
        <v>0</v>
      </c>
      <c r="BG129" s="206">
        <f>IF(N129="zákl. přenesená",J129,0)</f>
        <v>0</v>
      </c>
      <c r="BH129" s="206">
        <f>IF(N129="sníž. přenesená",J129,0)</f>
        <v>0</v>
      </c>
      <c r="BI129" s="206">
        <f>IF(N129="nulová",J129,0)</f>
        <v>0</v>
      </c>
      <c r="BJ129" s="24" t="s">
        <v>94</v>
      </c>
      <c r="BK129" s="206">
        <f>ROUND(I129*H129,2)</f>
        <v>0</v>
      </c>
      <c r="BL129" s="24" t="s">
        <v>258</v>
      </c>
      <c r="BM129" s="24" t="s">
        <v>3357</v>
      </c>
    </row>
    <row r="130" spans="2:65" s="11" customFormat="1">
      <c r="B130" s="207"/>
      <c r="C130" s="208"/>
      <c r="D130" s="221" t="s">
        <v>260</v>
      </c>
      <c r="E130" s="231" t="s">
        <v>21</v>
      </c>
      <c r="F130" s="232" t="s">
        <v>3356</v>
      </c>
      <c r="G130" s="208"/>
      <c r="H130" s="233">
        <v>26.933</v>
      </c>
      <c r="I130" s="213"/>
      <c r="J130" s="208"/>
      <c r="K130" s="208"/>
      <c r="L130" s="214"/>
      <c r="M130" s="215"/>
      <c r="N130" s="216"/>
      <c r="O130" s="216"/>
      <c r="P130" s="216"/>
      <c r="Q130" s="216"/>
      <c r="R130" s="216"/>
      <c r="S130" s="216"/>
      <c r="T130" s="217"/>
      <c r="AT130" s="218" t="s">
        <v>260</v>
      </c>
      <c r="AU130" s="218" t="s">
        <v>94</v>
      </c>
      <c r="AV130" s="11" t="s">
        <v>94</v>
      </c>
      <c r="AW130" s="11" t="s">
        <v>35</v>
      </c>
      <c r="AX130" s="11" t="s">
        <v>79</v>
      </c>
      <c r="AY130" s="218" t="s">
        <v>250</v>
      </c>
    </row>
    <row r="131" spans="2:65" s="1" customFormat="1" ht="22.5" customHeight="1">
      <c r="B131" s="41"/>
      <c r="C131" s="195" t="s">
        <v>298</v>
      </c>
      <c r="D131" s="195" t="s">
        <v>253</v>
      </c>
      <c r="E131" s="196" t="s">
        <v>3358</v>
      </c>
      <c r="F131" s="197" t="s">
        <v>3359</v>
      </c>
      <c r="G131" s="198" t="s">
        <v>271</v>
      </c>
      <c r="H131" s="199">
        <v>53.865000000000002</v>
      </c>
      <c r="I131" s="200"/>
      <c r="J131" s="201">
        <f>ROUND(I131*H131,2)</f>
        <v>0</v>
      </c>
      <c r="K131" s="197" t="s">
        <v>21</v>
      </c>
      <c r="L131" s="61"/>
      <c r="M131" s="202" t="s">
        <v>21</v>
      </c>
      <c r="N131" s="203" t="s">
        <v>43</v>
      </c>
      <c r="O131" s="42"/>
      <c r="P131" s="204">
        <f>O131*H131</f>
        <v>0</v>
      </c>
      <c r="Q131" s="204">
        <v>2.8400000000000002E-2</v>
      </c>
      <c r="R131" s="204">
        <f>Q131*H131</f>
        <v>1.5297660000000002</v>
      </c>
      <c r="S131" s="204">
        <v>0</v>
      </c>
      <c r="T131" s="205">
        <f>S131*H131</f>
        <v>0</v>
      </c>
      <c r="AR131" s="24" t="s">
        <v>258</v>
      </c>
      <c r="AT131" s="24" t="s">
        <v>253</v>
      </c>
      <c r="AU131" s="24" t="s">
        <v>94</v>
      </c>
      <c r="AY131" s="24" t="s">
        <v>250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24" t="s">
        <v>94</v>
      </c>
      <c r="BK131" s="206">
        <f>ROUND(I131*H131,2)</f>
        <v>0</v>
      </c>
      <c r="BL131" s="24" t="s">
        <v>258</v>
      </c>
      <c r="BM131" s="24" t="s">
        <v>3360</v>
      </c>
    </row>
    <row r="132" spans="2:65" s="11" customFormat="1">
      <c r="B132" s="207"/>
      <c r="C132" s="208"/>
      <c r="D132" s="221" t="s">
        <v>260</v>
      </c>
      <c r="E132" s="231" t="s">
        <v>21</v>
      </c>
      <c r="F132" s="232" t="s">
        <v>98</v>
      </c>
      <c r="G132" s="208"/>
      <c r="H132" s="233">
        <v>53.865000000000002</v>
      </c>
      <c r="I132" s="213"/>
      <c r="J132" s="208"/>
      <c r="K132" s="208"/>
      <c r="L132" s="214"/>
      <c r="M132" s="215"/>
      <c r="N132" s="216"/>
      <c r="O132" s="216"/>
      <c r="P132" s="216"/>
      <c r="Q132" s="216"/>
      <c r="R132" s="216"/>
      <c r="S132" s="216"/>
      <c r="T132" s="217"/>
      <c r="AT132" s="218" t="s">
        <v>260</v>
      </c>
      <c r="AU132" s="218" t="s">
        <v>94</v>
      </c>
      <c r="AV132" s="11" t="s">
        <v>94</v>
      </c>
      <c r="AW132" s="11" t="s">
        <v>35</v>
      </c>
      <c r="AX132" s="11" t="s">
        <v>79</v>
      </c>
      <c r="AY132" s="218" t="s">
        <v>250</v>
      </c>
    </row>
    <row r="133" spans="2:65" s="1" customFormat="1" ht="22.5" customHeight="1">
      <c r="B133" s="41"/>
      <c r="C133" s="195" t="s">
        <v>303</v>
      </c>
      <c r="D133" s="195" t="s">
        <v>253</v>
      </c>
      <c r="E133" s="196" t="s">
        <v>403</v>
      </c>
      <c r="F133" s="197" t="s">
        <v>404</v>
      </c>
      <c r="G133" s="198" t="s">
        <v>271</v>
      </c>
      <c r="H133" s="199">
        <v>1.391</v>
      </c>
      <c r="I133" s="200"/>
      <c r="J133" s="201">
        <f>ROUND(I133*H133,2)</f>
        <v>0</v>
      </c>
      <c r="K133" s="197" t="s">
        <v>257</v>
      </c>
      <c r="L133" s="61"/>
      <c r="M133" s="202" t="s">
        <v>21</v>
      </c>
      <c r="N133" s="203" t="s">
        <v>43</v>
      </c>
      <c r="O133" s="42"/>
      <c r="P133" s="204">
        <f>O133*H133</f>
        <v>0</v>
      </c>
      <c r="Q133" s="204">
        <v>8.4999999999999995E-4</v>
      </c>
      <c r="R133" s="204">
        <f>Q133*H133</f>
        <v>1.18235E-3</v>
      </c>
      <c r="S133" s="204">
        <v>0</v>
      </c>
      <c r="T133" s="205">
        <f>S133*H133</f>
        <v>0</v>
      </c>
      <c r="AR133" s="24" t="s">
        <v>258</v>
      </c>
      <c r="AT133" s="24" t="s">
        <v>253</v>
      </c>
      <c r="AU133" s="24" t="s">
        <v>94</v>
      </c>
      <c r="AY133" s="24" t="s">
        <v>250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24" t="s">
        <v>94</v>
      </c>
      <c r="BK133" s="206">
        <f>ROUND(I133*H133,2)</f>
        <v>0</v>
      </c>
      <c r="BL133" s="24" t="s">
        <v>258</v>
      </c>
      <c r="BM133" s="24" t="s">
        <v>3361</v>
      </c>
    </row>
    <row r="134" spans="2:65" s="11" customFormat="1">
      <c r="B134" s="207"/>
      <c r="C134" s="208"/>
      <c r="D134" s="209" t="s">
        <v>260</v>
      </c>
      <c r="E134" s="210" t="s">
        <v>21</v>
      </c>
      <c r="F134" s="211" t="s">
        <v>3362</v>
      </c>
      <c r="G134" s="208"/>
      <c r="H134" s="212">
        <v>0.99199999999999999</v>
      </c>
      <c r="I134" s="213"/>
      <c r="J134" s="208"/>
      <c r="K134" s="208"/>
      <c r="L134" s="214"/>
      <c r="M134" s="215"/>
      <c r="N134" s="216"/>
      <c r="O134" s="216"/>
      <c r="P134" s="216"/>
      <c r="Q134" s="216"/>
      <c r="R134" s="216"/>
      <c r="S134" s="216"/>
      <c r="T134" s="217"/>
      <c r="AT134" s="218" t="s">
        <v>260</v>
      </c>
      <c r="AU134" s="218" t="s">
        <v>94</v>
      </c>
      <c r="AV134" s="11" t="s">
        <v>94</v>
      </c>
      <c r="AW134" s="11" t="s">
        <v>35</v>
      </c>
      <c r="AX134" s="11" t="s">
        <v>71</v>
      </c>
      <c r="AY134" s="218" t="s">
        <v>250</v>
      </c>
    </row>
    <row r="135" spans="2:65" s="11" customFormat="1">
      <c r="B135" s="207"/>
      <c r="C135" s="208"/>
      <c r="D135" s="209" t="s">
        <v>260</v>
      </c>
      <c r="E135" s="210" t="s">
        <v>21</v>
      </c>
      <c r="F135" s="211" t="s">
        <v>3363</v>
      </c>
      <c r="G135" s="208"/>
      <c r="H135" s="212">
        <v>0.39900000000000002</v>
      </c>
      <c r="I135" s="213"/>
      <c r="J135" s="208"/>
      <c r="K135" s="208"/>
      <c r="L135" s="214"/>
      <c r="M135" s="215"/>
      <c r="N135" s="216"/>
      <c r="O135" s="216"/>
      <c r="P135" s="216"/>
      <c r="Q135" s="216"/>
      <c r="R135" s="216"/>
      <c r="S135" s="216"/>
      <c r="T135" s="217"/>
      <c r="AT135" s="218" t="s">
        <v>260</v>
      </c>
      <c r="AU135" s="218" t="s">
        <v>94</v>
      </c>
      <c r="AV135" s="11" t="s">
        <v>94</v>
      </c>
      <c r="AW135" s="11" t="s">
        <v>35</v>
      </c>
      <c r="AX135" s="11" t="s">
        <v>71</v>
      </c>
      <c r="AY135" s="218" t="s">
        <v>250</v>
      </c>
    </row>
    <row r="136" spans="2:65" s="12" customFormat="1">
      <c r="B136" s="219"/>
      <c r="C136" s="220"/>
      <c r="D136" s="221" t="s">
        <v>260</v>
      </c>
      <c r="E136" s="222" t="s">
        <v>21</v>
      </c>
      <c r="F136" s="223" t="s">
        <v>263</v>
      </c>
      <c r="G136" s="220"/>
      <c r="H136" s="224">
        <v>1.391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260</v>
      </c>
      <c r="AU136" s="230" t="s">
        <v>94</v>
      </c>
      <c r="AV136" s="12" t="s">
        <v>251</v>
      </c>
      <c r="AW136" s="12" t="s">
        <v>35</v>
      </c>
      <c r="AX136" s="12" t="s">
        <v>79</v>
      </c>
      <c r="AY136" s="230" t="s">
        <v>250</v>
      </c>
    </row>
    <row r="137" spans="2:65" s="1" customFormat="1" ht="22.5" customHeight="1">
      <c r="B137" s="41"/>
      <c r="C137" s="195" t="s">
        <v>308</v>
      </c>
      <c r="D137" s="195" t="s">
        <v>253</v>
      </c>
      <c r="E137" s="196" t="s">
        <v>420</v>
      </c>
      <c r="F137" s="197" t="s">
        <v>421</v>
      </c>
      <c r="G137" s="198" t="s">
        <v>256</v>
      </c>
      <c r="H137" s="199">
        <v>0.68400000000000005</v>
      </c>
      <c r="I137" s="200"/>
      <c r="J137" s="201">
        <f>ROUND(I137*H137,2)</f>
        <v>0</v>
      </c>
      <c r="K137" s="197" t="s">
        <v>257</v>
      </c>
      <c r="L137" s="61"/>
      <c r="M137" s="202" t="s">
        <v>21</v>
      </c>
      <c r="N137" s="203" t="s">
        <v>43</v>
      </c>
      <c r="O137" s="42"/>
      <c r="P137" s="204">
        <f>O137*H137</f>
        <v>0</v>
      </c>
      <c r="Q137" s="204">
        <v>2.45329</v>
      </c>
      <c r="R137" s="204">
        <f>Q137*H137</f>
        <v>1.6780503600000001</v>
      </c>
      <c r="S137" s="204">
        <v>0</v>
      </c>
      <c r="T137" s="205">
        <f>S137*H137</f>
        <v>0</v>
      </c>
      <c r="AR137" s="24" t="s">
        <v>258</v>
      </c>
      <c r="AT137" s="24" t="s">
        <v>253</v>
      </c>
      <c r="AU137" s="24" t="s">
        <v>94</v>
      </c>
      <c r="AY137" s="24" t="s">
        <v>250</v>
      </c>
      <c r="BE137" s="206">
        <f>IF(N137="základní",J137,0)</f>
        <v>0</v>
      </c>
      <c r="BF137" s="206">
        <f>IF(N137="snížená",J137,0)</f>
        <v>0</v>
      </c>
      <c r="BG137" s="206">
        <f>IF(N137="zákl. přenesená",J137,0)</f>
        <v>0</v>
      </c>
      <c r="BH137" s="206">
        <f>IF(N137="sníž. přenesená",J137,0)</f>
        <v>0</v>
      </c>
      <c r="BI137" s="206">
        <f>IF(N137="nulová",J137,0)</f>
        <v>0</v>
      </c>
      <c r="BJ137" s="24" t="s">
        <v>94</v>
      </c>
      <c r="BK137" s="206">
        <f>ROUND(I137*H137,2)</f>
        <v>0</v>
      </c>
      <c r="BL137" s="24" t="s">
        <v>258</v>
      </c>
      <c r="BM137" s="24" t="s">
        <v>3364</v>
      </c>
    </row>
    <row r="138" spans="2:65" s="11" customFormat="1">
      <c r="B138" s="207"/>
      <c r="C138" s="208"/>
      <c r="D138" s="221" t="s">
        <v>260</v>
      </c>
      <c r="E138" s="231" t="s">
        <v>21</v>
      </c>
      <c r="F138" s="232" t="s">
        <v>3365</v>
      </c>
      <c r="G138" s="208"/>
      <c r="H138" s="233">
        <v>0.68400000000000005</v>
      </c>
      <c r="I138" s="213"/>
      <c r="J138" s="208"/>
      <c r="K138" s="208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260</v>
      </c>
      <c r="AU138" s="218" t="s">
        <v>94</v>
      </c>
      <c r="AV138" s="11" t="s">
        <v>94</v>
      </c>
      <c r="AW138" s="11" t="s">
        <v>35</v>
      </c>
      <c r="AX138" s="11" t="s">
        <v>79</v>
      </c>
      <c r="AY138" s="218" t="s">
        <v>250</v>
      </c>
    </row>
    <row r="139" spans="2:65" s="1" customFormat="1" ht="31.5" customHeight="1">
      <c r="B139" s="41"/>
      <c r="C139" s="195" t="s">
        <v>312</v>
      </c>
      <c r="D139" s="195" t="s">
        <v>253</v>
      </c>
      <c r="E139" s="196" t="s">
        <v>3366</v>
      </c>
      <c r="F139" s="197" t="s">
        <v>3367</v>
      </c>
      <c r="G139" s="198" t="s">
        <v>256</v>
      </c>
      <c r="H139" s="199">
        <v>0.45900000000000002</v>
      </c>
      <c r="I139" s="200"/>
      <c r="J139" s="201">
        <f>ROUND(I139*H139,2)</f>
        <v>0</v>
      </c>
      <c r="K139" s="197" t="s">
        <v>257</v>
      </c>
      <c r="L139" s="61"/>
      <c r="M139" s="202" t="s">
        <v>21</v>
      </c>
      <c r="N139" s="203" t="s">
        <v>43</v>
      </c>
      <c r="O139" s="42"/>
      <c r="P139" s="204">
        <f>O139*H139</f>
        <v>0</v>
      </c>
      <c r="Q139" s="204">
        <v>2.45329</v>
      </c>
      <c r="R139" s="204">
        <f>Q139*H139</f>
        <v>1.1260601100000001</v>
      </c>
      <c r="S139" s="204">
        <v>0</v>
      </c>
      <c r="T139" s="205">
        <f>S139*H139</f>
        <v>0</v>
      </c>
      <c r="AR139" s="24" t="s">
        <v>258</v>
      </c>
      <c r="AT139" s="24" t="s">
        <v>253</v>
      </c>
      <c r="AU139" s="24" t="s">
        <v>94</v>
      </c>
      <c r="AY139" s="24" t="s">
        <v>250</v>
      </c>
      <c r="BE139" s="206">
        <f>IF(N139="základní",J139,0)</f>
        <v>0</v>
      </c>
      <c r="BF139" s="206">
        <f>IF(N139="snížená",J139,0)</f>
        <v>0</v>
      </c>
      <c r="BG139" s="206">
        <f>IF(N139="zákl. přenesená",J139,0)</f>
        <v>0</v>
      </c>
      <c r="BH139" s="206">
        <f>IF(N139="sníž. přenesená",J139,0)</f>
        <v>0</v>
      </c>
      <c r="BI139" s="206">
        <f>IF(N139="nulová",J139,0)</f>
        <v>0</v>
      </c>
      <c r="BJ139" s="24" t="s">
        <v>94</v>
      </c>
      <c r="BK139" s="206">
        <f>ROUND(I139*H139,2)</f>
        <v>0</v>
      </c>
      <c r="BL139" s="24" t="s">
        <v>258</v>
      </c>
      <c r="BM139" s="24" t="s">
        <v>3368</v>
      </c>
    </row>
    <row r="140" spans="2:65" s="11" customFormat="1">
      <c r="B140" s="207"/>
      <c r="C140" s="208"/>
      <c r="D140" s="221" t="s">
        <v>260</v>
      </c>
      <c r="E140" s="231" t="s">
        <v>21</v>
      </c>
      <c r="F140" s="232" t="s">
        <v>3369</v>
      </c>
      <c r="G140" s="208"/>
      <c r="H140" s="233">
        <v>0.45900000000000002</v>
      </c>
      <c r="I140" s="213"/>
      <c r="J140" s="208"/>
      <c r="K140" s="208"/>
      <c r="L140" s="214"/>
      <c r="M140" s="215"/>
      <c r="N140" s="216"/>
      <c r="O140" s="216"/>
      <c r="P140" s="216"/>
      <c r="Q140" s="216"/>
      <c r="R140" s="216"/>
      <c r="S140" s="216"/>
      <c r="T140" s="217"/>
      <c r="AT140" s="218" t="s">
        <v>260</v>
      </c>
      <c r="AU140" s="218" t="s">
        <v>94</v>
      </c>
      <c r="AV140" s="11" t="s">
        <v>94</v>
      </c>
      <c r="AW140" s="11" t="s">
        <v>35</v>
      </c>
      <c r="AX140" s="11" t="s">
        <v>79</v>
      </c>
      <c r="AY140" s="218" t="s">
        <v>250</v>
      </c>
    </row>
    <row r="141" spans="2:65" s="1" customFormat="1" ht="31.5" customHeight="1">
      <c r="B141" s="41"/>
      <c r="C141" s="195" t="s">
        <v>316</v>
      </c>
      <c r="D141" s="195" t="s">
        <v>253</v>
      </c>
      <c r="E141" s="196" t="s">
        <v>425</v>
      </c>
      <c r="F141" s="197" t="s">
        <v>426</v>
      </c>
      <c r="G141" s="198" t="s">
        <v>256</v>
      </c>
      <c r="H141" s="199">
        <v>0.68400000000000005</v>
      </c>
      <c r="I141" s="200"/>
      <c r="J141" s="201">
        <f>ROUND(I141*H141,2)</f>
        <v>0</v>
      </c>
      <c r="K141" s="197" t="s">
        <v>257</v>
      </c>
      <c r="L141" s="61"/>
      <c r="M141" s="202" t="s">
        <v>21</v>
      </c>
      <c r="N141" s="203" t="s">
        <v>43</v>
      </c>
      <c r="O141" s="42"/>
      <c r="P141" s="204">
        <f>O141*H141</f>
        <v>0</v>
      </c>
      <c r="Q141" s="204">
        <v>0</v>
      </c>
      <c r="R141" s="204">
        <f>Q141*H141</f>
        <v>0</v>
      </c>
      <c r="S141" s="204">
        <v>0</v>
      </c>
      <c r="T141" s="205">
        <f>S141*H141</f>
        <v>0</v>
      </c>
      <c r="AR141" s="24" t="s">
        <v>258</v>
      </c>
      <c r="AT141" s="24" t="s">
        <v>253</v>
      </c>
      <c r="AU141" s="24" t="s">
        <v>94</v>
      </c>
      <c r="AY141" s="24" t="s">
        <v>250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24" t="s">
        <v>94</v>
      </c>
      <c r="BK141" s="206">
        <f>ROUND(I141*H141,2)</f>
        <v>0</v>
      </c>
      <c r="BL141" s="24" t="s">
        <v>258</v>
      </c>
      <c r="BM141" s="24" t="s">
        <v>3370</v>
      </c>
    </row>
    <row r="142" spans="2:65" s="11" customFormat="1">
      <c r="B142" s="207"/>
      <c r="C142" s="208"/>
      <c r="D142" s="221" t="s">
        <v>260</v>
      </c>
      <c r="E142" s="231" t="s">
        <v>21</v>
      </c>
      <c r="F142" s="232" t="s">
        <v>3365</v>
      </c>
      <c r="G142" s="208"/>
      <c r="H142" s="233">
        <v>0.68400000000000005</v>
      </c>
      <c r="I142" s="213"/>
      <c r="J142" s="208"/>
      <c r="K142" s="208"/>
      <c r="L142" s="214"/>
      <c r="M142" s="215"/>
      <c r="N142" s="216"/>
      <c r="O142" s="216"/>
      <c r="P142" s="216"/>
      <c r="Q142" s="216"/>
      <c r="R142" s="216"/>
      <c r="S142" s="216"/>
      <c r="T142" s="217"/>
      <c r="AT142" s="218" t="s">
        <v>260</v>
      </c>
      <c r="AU142" s="218" t="s">
        <v>94</v>
      </c>
      <c r="AV142" s="11" t="s">
        <v>94</v>
      </c>
      <c r="AW142" s="11" t="s">
        <v>35</v>
      </c>
      <c r="AX142" s="11" t="s">
        <v>79</v>
      </c>
      <c r="AY142" s="218" t="s">
        <v>250</v>
      </c>
    </row>
    <row r="143" spans="2:65" s="1" customFormat="1" ht="31.5" customHeight="1">
      <c r="B143" s="41"/>
      <c r="C143" s="195" t="s">
        <v>321</v>
      </c>
      <c r="D143" s="195" t="s">
        <v>253</v>
      </c>
      <c r="E143" s="196" t="s">
        <v>3371</v>
      </c>
      <c r="F143" s="197" t="s">
        <v>3372</v>
      </c>
      <c r="G143" s="198" t="s">
        <v>256</v>
      </c>
      <c r="H143" s="199">
        <v>0.45900000000000002</v>
      </c>
      <c r="I143" s="200"/>
      <c r="J143" s="201">
        <f>ROUND(I143*H143,2)</f>
        <v>0</v>
      </c>
      <c r="K143" s="197" t="s">
        <v>257</v>
      </c>
      <c r="L143" s="61"/>
      <c r="M143" s="202" t="s">
        <v>21</v>
      </c>
      <c r="N143" s="203" t="s">
        <v>43</v>
      </c>
      <c r="O143" s="42"/>
      <c r="P143" s="204">
        <f>O143*H143</f>
        <v>0</v>
      </c>
      <c r="Q143" s="204">
        <v>0</v>
      </c>
      <c r="R143" s="204">
        <f>Q143*H143</f>
        <v>0</v>
      </c>
      <c r="S143" s="204">
        <v>0</v>
      </c>
      <c r="T143" s="205">
        <f>S143*H143</f>
        <v>0</v>
      </c>
      <c r="AR143" s="24" t="s">
        <v>258</v>
      </c>
      <c r="AT143" s="24" t="s">
        <v>253</v>
      </c>
      <c r="AU143" s="24" t="s">
        <v>94</v>
      </c>
      <c r="AY143" s="24" t="s">
        <v>250</v>
      </c>
      <c r="BE143" s="206">
        <f>IF(N143="základní",J143,0)</f>
        <v>0</v>
      </c>
      <c r="BF143" s="206">
        <f>IF(N143="snížená",J143,0)</f>
        <v>0</v>
      </c>
      <c r="BG143" s="206">
        <f>IF(N143="zákl. přenesená",J143,0)</f>
        <v>0</v>
      </c>
      <c r="BH143" s="206">
        <f>IF(N143="sníž. přenesená",J143,0)</f>
        <v>0</v>
      </c>
      <c r="BI143" s="206">
        <f>IF(N143="nulová",J143,0)</f>
        <v>0</v>
      </c>
      <c r="BJ143" s="24" t="s">
        <v>94</v>
      </c>
      <c r="BK143" s="206">
        <f>ROUND(I143*H143,2)</f>
        <v>0</v>
      </c>
      <c r="BL143" s="24" t="s">
        <v>258</v>
      </c>
      <c r="BM143" s="24" t="s">
        <v>3373</v>
      </c>
    </row>
    <row r="144" spans="2:65" s="11" customFormat="1">
      <c r="B144" s="207"/>
      <c r="C144" s="208"/>
      <c r="D144" s="221" t="s">
        <v>260</v>
      </c>
      <c r="E144" s="231" t="s">
        <v>21</v>
      </c>
      <c r="F144" s="232" t="s">
        <v>3369</v>
      </c>
      <c r="G144" s="208"/>
      <c r="H144" s="233">
        <v>0.45900000000000002</v>
      </c>
      <c r="I144" s="213"/>
      <c r="J144" s="208"/>
      <c r="K144" s="208"/>
      <c r="L144" s="214"/>
      <c r="M144" s="215"/>
      <c r="N144" s="216"/>
      <c r="O144" s="216"/>
      <c r="P144" s="216"/>
      <c r="Q144" s="216"/>
      <c r="R144" s="216"/>
      <c r="S144" s="216"/>
      <c r="T144" s="217"/>
      <c r="AT144" s="218" t="s">
        <v>260</v>
      </c>
      <c r="AU144" s="218" t="s">
        <v>94</v>
      </c>
      <c r="AV144" s="11" t="s">
        <v>94</v>
      </c>
      <c r="AW144" s="11" t="s">
        <v>35</v>
      </c>
      <c r="AX144" s="11" t="s">
        <v>79</v>
      </c>
      <c r="AY144" s="218" t="s">
        <v>250</v>
      </c>
    </row>
    <row r="145" spans="2:65" s="1" customFormat="1" ht="22.5" customHeight="1">
      <c r="B145" s="41"/>
      <c r="C145" s="195" t="s">
        <v>10</v>
      </c>
      <c r="D145" s="195" t="s">
        <v>253</v>
      </c>
      <c r="E145" s="196" t="s">
        <v>434</v>
      </c>
      <c r="F145" s="197" t="s">
        <v>435</v>
      </c>
      <c r="G145" s="198" t="s">
        <v>266</v>
      </c>
      <c r="H145" s="199">
        <v>9.5000000000000001E-2</v>
      </c>
      <c r="I145" s="200"/>
      <c r="J145" s="201">
        <f>ROUND(I145*H145,2)</f>
        <v>0</v>
      </c>
      <c r="K145" s="197" t="s">
        <v>257</v>
      </c>
      <c r="L145" s="61"/>
      <c r="M145" s="202" t="s">
        <v>21</v>
      </c>
      <c r="N145" s="203" t="s">
        <v>43</v>
      </c>
      <c r="O145" s="42"/>
      <c r="P145" s="204">
        <f>O145*H145</f>
        <v>0</v>
      </c>
      <c r="Q145" s="204">
        <v>1.0530600000000001</v>
      </c>
      <c r="R145" s="204">
        <f>Q145*H145</f>
        <v>0.10004070000000001</v>
      </c>
      <c r="S145" s="204">
        <v>0</v>
      </c>
      <c r="T145" s="205">
        <f>S145*H145</f>
        <v>0</v>
      </c>
      <c r="AR145" s="24" t="s">
        <v>258</v>
      </c>
      <c r="AT145" s="24" t="s">
        <v>253</v>
      </c>
      <c r="AU145" s="24" t="s">
        <v>94</v>
      </c>
      <c r="AY145" s="24" t="s">
        <v>250</v>
      </c>
      <c r="BE145" s="206">
        <f>IF(N145="základní",J145,0)</f>
        <v>0</v>
      </c>
      <c r="BF145" s="206">
        <f>IF(N145="snížená",J145,0)</f>
        <v>0</v>
      </c>
      <c r="BG145" s="206">
        <f>IF(N145="zákl. přenesená",J145,0)</f>
        <v>0</v>
      </c>
      <c r="BH145" s="206">
        <f>IF(N145="sníž. přenesená",J145,0)</f>
        <v>0</v>
      </c>
      <c r="BI145" s="206">
        <f>IF(N145="nulová",J145,0)</f>
        <v>0</v>
      </c>
      <c r="BJ145" s="24" t="s">
        <v>94</v>
      </c>
      <c r="BK145" s="206">
        <f>ROUND(I145*H145,2)</f>
        <v>0</v>
      </c>
      <c r="BL145" s="24" t="s">
        <v>258</v>
      </c>
      <c r="BM145" s="24" t="s">
        <v>3374</v>
      </c>
    </row>
    <row r="146" spans="2:65" s="11" customFormat="1">
      <c r="B146" s="207"/>
      <c r="C146" s="208"/>
      <c r="D146" s="221" t="s">
        <v>260</v>
      </c>
      <c r="E146" s="231" t="s">
        <v>21</v>
      </c>
      <c r="F146" s="232" t="s">
        <v>3375</v>
      </c>
      <c r="G146" s="208"/>
      <c r="H146" s="233">
        <v>9.5000000000000001E-2</v>
      </c>
      <c r="I146" s="213"/>
      <c r="J146" s="208"/>
      <c r="K146" s="208"/>
      <c r="L146" s="214"/>
      <c r="M146" s="215"/>
      <c r="N146" s="216"/>
      <c r="O146" s="216"/>
      <c r="P146" s="216"/>
      <c r="Q146" s="216"/>
      <c r="R146" s="216"/>
      <c r="S146" s="216"/>
      <c r="T146" s="217"/>
      <c r="AT146" s="218" t="s">
        <v>260</v>
      </c>
      <c r="AU146" s="218" t="s">
        <v>94</v>
      </c>
      <c r="AV146" s="11" t="s">
        <v>94</v>
      </c>
      <c r="AW146" s="11" t="s">
        <v>35</v>
      </c>
      <c r="AX146" s="11" t="s">
        <v>79</v>
      </c>
      <c r="AY146" s="218" t="s">
        <v>250</v>
      </c>
    </row>
    <row r="147" spans="2:65" s="1" customFormat="1" ht="22.5" customHeight="1">
      <c r="B147" s="41"/>
      <c r="C147" s="195" t="s">
        <v>330</v>
      </c>
      <c r="D147" s="195" t="s">
        <v>253</v>
      </c>
      <c r="E147" s="196" t="s">
        <v>443</v>
      </c>
      <c r="F147" s="197" t="s">
        <v>444</v>
      </c>
      <c r="G147" s="198" t="s">
        <v>356</v>
      </c>
      <c r="H147" s="199">
        <v>22.71</v>
      </c>
      <c r="I147" s="200"/>
      <c r="J147" s="201">
        <f>ROUND(I147*H147,2)</f>
        <v>0</v>
      </c>
      <c r="K147" s="197" t="s">
        <v>257</v>
      </c>
      <c r="L147" s="61"/>
      <c r="M147" s="202" t="s">
        <v>21</v>
      </c>
      <c r="N147" s="203" t="s">
        <v>43</v>
      </c>
      <c r="O147" s="42"/>
      <c r="P147" s="204">
        <f>O147*H147</f>
        <v>0</v>
      </c>
      <c r="Q147" s="204">
        <v>8.0000000000000007E-5</v>
      </c>
      <c r="R147" s="204">
        <f>Q147*H147</f>
        <v>1.8168000000000001E-3</v>
      </c>
      <c r="S147" s="204">
        <v>0</v>
      </c>
      <c r="T147" s="205">
        <f>S147*H147</f>
        <v>0</v>
      </c>
      <c r="AR147" s="24" t="s">
        <v>258</v>
      </c>
      <c r="AT147" s="24" t="s">
        <v>253</v>
      </c>
      <c r="AU147" s="24" t="s">
        <v>94</v>
      </c>
      <c r="AY147" s="24" t="s">
        <v>250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24" t="s">
        <v>94</v>
      </c>
      <c r="BK147" s="206">
        <f>ROUND(I147*H147,2)</f>
        <v>0</v>
      </c>
      <c r="BL147" s="24" t="s">
        <v>258</v>
      </c>
      <c r="BM147" s="24" t="s">
        <v>3376</v>
      </c>
    </row>
    <row r="148" spans="2:65" s="11" customFormat="1">
      <c r="B148" s="207"/>
      <c r="C148" s="208"/>
      <c r="D148" s="221" t="s">
        <v>260</v>
      </c>
      <c r="E148" s="231" t="s">
        <v>21</v>
      </c>
      <c r="F148" s="232" t="s">
        <v>142</v>
      </c>
      <c r="G148" s="208"/>
      <c r="H148" s="233">
        <v>22.71</v>
      </c>
      <c r="I148" s="213"/>
      <c r="J148" s="208"/>
      <c r="K148" s="208"/>
      <c r="L148" s="214"/>
      <c r="M148" s="215"/>
      <c r="N148" s="216"/>
      <c r="O148" s="216"/>
      <c r="P148" s="216"/>
      <c r="Q148" s="216"/>
      <c r="R148" s="216"/>
      <c r="S148" s="216"/>
      <c r="T148" s="217"/>
      <c r="AT148" s="218" t="s">
        <v>260</v>
      </c>
      <c r="AU148" s="218" t="s">
        <v>94</v>
      </c>
      <c r="AV148" s="11" t="s">
        <v>94</v>
      </c>
      <c r="AW148" s="11" t="s">
        <v>35</v>
      </c>
      <c r="AX148" s="11" t="s">
        <v>79</v>
      </c>
      <c r="AY148" s="218" t="s">
        <v>250</v>
      </c>
    </row>
    <row r="149" spans="2:65" s="1" customFormat="1" ht="22.5" customHeight="1">
      <c r="B149" s="41"/>
      <c r="C149" s="195" t="s">
        <v>335</v>
      </c>
      <c r="D149" s="195" t="s">
        <v>253</v>
      </c>
      <c r="E149" s="196" t="s">
        <v>3377</v>
      </c>
      <c r="F149" s="197" t="s">
        <v>3378</v>
      </c>
      <c r="G149" s="198" t="s">
        <v>356</v>
      </c>
      <c r="H149" s="199">
        <v>5.5</v>
      </c>
      <c r="I149" s="200"/>
      <c r="J149" s="201">
        <f>ROUND(I149*H149,2)</f>
        <v>0</v>
      </c>
      <c r="K149" s="197" t="s">
        <v>257</v>
      </c>
      <c r="L149" s="61"/>
      <c r="M149" s="202" t="s">
        <v>21</v>
      </c>
      <c r="N149" s="203" t="s">
        <v>43</v>
      </c>
      <c r="O149" s="42"/>
      <c r="P149" s="204">
        <f>O149*H149</f>
        <v>0</v>
      </c>
      <c r="Q149" s="204">
        <v>0</v>
      </c>
      <c r="R149" s="204">
        <f>Q149*H149</f>
        <v>0</v>
      </c>
      <c r="S149" s="204">
        <v>0</v>
      </c>
      <c r="T149" s="205">
        <f>S149*H149</f>
        <v>0</v>
      </c>
      <c r="AR149" s="24" t="s">
        <v>258</v>
      </c>
      <c r="AT149" s="24" t="s">
        <v>253</v>
      </c>
      <c r="AU149" s="24" t="s">
        <v>94</v>
      </c>
      <c r="AY149" s="24" t="s">
        <v>250</v>
      </c>
      <c r="BE149" s="206">
        <f>IF(N149="základní",J149,0)</f>
        <v>0</v>
      </c>
      <c r="BF149" s="206">
        <f>IF(N149="snížená",J149,0)</f>
        <v>0</v>
      </c>
      <c r="BG149" s="206">
        <f>IF(N149="zákl. přenesená",J149,0)</f>
        <v>0</v>
      </c>
      <c r="BH149" s="206">
        <f>IF(N149="sníž. přenesená",J149,0)</f>
        <v>0</v>
      </c>
      <c r="BI149" s="206">
        <f>IF(N149="nulová",J149,0)</f>
        <v>0</v>
      </c>
      <c r="BJ149" s="24" t="s">
        <v>94</v>
      </c>
      <c r="BK149" s="206">
        <f>ROUND(I149*H149,2)</f>
        <v>0</v>
      </c>
      <c r="BL149" s="24" t="s">
        <v>258</v>
      </c>
      <c r="BM149" s="24" t="s">
        <v>3379</v>
      </c>
    </row>
    <row r="150" spans="2:65" s="11" customFormat="1">
      <c r="B150" s="207"/>
      <c r="C150" s="208"/>
      <c r="D150" s="221" t="s">
        <v>260</v>
      </c>
      <c r="E150" s="231" t="s">
        <v>21</v>
      </c>
      <c r="F150" s="232" t="s">
        <v>3380</v>
      </c>
      <c r="G150" s="208"/>
      <c r="H150" s="233">
        <v>5.5</v>
      </c>
      <c r="I150" s="213"/>
      <c r="J150" s="208"/>
      <c r="K150" s="208"/>
      <c r="L150" s="214"/>
      <c r="M150" s="215"/>
      <c r="N150" s="216"/>
      <c r="O150" s="216"/>
      <c r="P150" s="216"/>
      <c r="Q150" s="216"/>
      <c r="R150" s="216"/>
      <c r="S150" s="216"/>
      <c r="T150" s="217"/>
      <c r="AT150" s="218" t="s">
        <v>260</v>
      </c>
      <c r="AU150" s="218" t="s">
        <v>94</v>
      </c>
      <c r="AV150" s="11" t="s">
        <v>94</v>
      </c>
      <c r="AW150" s="11" t="s">
        <v>35</v>
      </c>
      <c r="AX150" s="11" t="s">
        <v>79</v>
      </c>
      <c r="AY150" s="218" t="s">
        <v>250</v>
      </c>
    </row>
    <row r="151" spans="2:65" s="1" customFormat="1" ht="22.5" customHeight="1">
      <c r="B151" s="41"/>
      <c r="C151" s="195" t="s">
        <v>340</v>
      </c>
      <c r="D151" s="195" t="s">
        <v>253</v>
      </c>
      <c r="E151" s="196" t="s">
        <v>447</v>
      </c>
      <c r="F151" s="197" t="s">
        <v>448</v>
      </c>
      <c r="G151" s="198" t="s">
        <v>256</v>
      </c>
      <c r="H151" s="199">
        <v>0.33</v>
      </c>
      <c r="I151" s="200"/>
      <c r="J151" s="201">
        <f>ROUND(I151*H151,2)</f>
        <v>0</v>
      </c>
      <c r="K151" s="197" t="s">
        <v>257</v>
      </c>
      <c r="L151" s="61"/>
      <c r="M151" s="202" t="s">
        <v>21</v>
      </c>
      <c r="N151" s="203" t="s">
        <v>43</v>
      </c>
      <c r="O151" s="42"/>
      <c r="P151" s="204">
        <f>O151*H151</f>
        <v>0</v>
      </c>
      <c r="Q151" s="204">
        <v>1.98</v>
      </c>
      <c r="R151" s="204">
        <f>Q151*H151</f>
        <v>0.65339999999999998</v>
      </c>
      <c r="S151" s="204">
        <v>0</v>
      </c>
      <c r="T151" s="205">
        <f>S151*H151</f>
        <v>0</v>
      </c>
      <c r="AR151" s="24" t="s">
        <v>258</v>
      </c>
      <c r="AT151" s="24" t="s">
        <v>253</v>
      </c>
      <c r="AU151" s="24" t="s">
        <v>94</v>
      </c>
      <c r="AY151" s="24" t="s">
        <v>250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24" t="s">
        <v>94</v>
      </c>
      <c r="BK151" s="206">
        <f>ROUND(I151*H151,2)</f>
        <v>0</v>
      </c>
      <c r="BL151" s="24" t="s">
        <v>258</v>
      </c>
      <c r="BM151" s="24" t="s">
        <v>3381</v>
      </c>
    </row>
    <row r="152" spans="2:65" s="11" customFormat="1">
      <c r="B152" s="207"/>
      <c r="C152" s="208"/>
      <c r="D152" s="221" t="s">
        <v>260</v>
      </c>
      <c r="E152" s="231" t="s">
        <v>21</v>
      </c>
      <c r="F152" s="232" t="s">
        <v>3382</v>
      </c>
      <c r="G152" s="208"/>
      <c r="H152" s="233">
        <v>0.33</v>
      </c>
      <c r="I152" s="213"/>
      <c r="J152" s="208"/>
      <c r="K152" s="208"/>
      <c r="L152" s="214"/>
      <c r="M152" s="215"/>
      <c r="N152" s="216"/>
      <c r="O152" s="216"/>
      <c r="P152" s="216"/>
      <c r="Q152" s="216"/>
      <c r="R152" s="216"/>
      <c r="S152" s="216"/>
      <c r="T152" s="217"/>
      <c r="AT152" s="218" t="s">
        <v>260</v>
      </c>
      <c r="AU152" s="218" t="s">
        <v>94</v>
      </c>
      <c r="AV152" s="11" t="s">
        <v>94</v>
      </c>
      <c r="AW152" s="11" t="s">
        <v>35</v>
      </c>
      <c r="AX152" s="11" t="s">
        <v>79</v>
      </c>
      <c r="AY152" s="218" t="s">
        <v>250</v>
      </c>
    </row>
    <row r="153" spans="2:65" s="1" customFormat="1" ht="22.5" customHeight="1">
      <c r="B153" s="41"/>
      <c r="C153" s="195" t="s">
        <v>344</v>
      </c>
      <c r="D153" s="195" t="s">
        <v>253</v>
      </c>
      <c r="E153" s="196" t="s">
        <v>3383</v>
      </c>
      <c r="F153" s="197" t="s">
        <v>3384</v>
      </c>
      <c r="G153" s="198" t="s">
        <v>301</v>
      </c>
      <c r="H153" s="199">
        <v>3</v>
      </c>
      <c r="I153" s="200"/>
      <c r="J153" s="201">
        <f>ROUND(I153*H153,2)</f>
        <v>0</v>
      </c>
      <c r="K153" s="197" t="s">
        <v>257</v>
      </c>
      <c r="L153" s="61"/>
      <c r="M153" s="202" t="s">
        <v>21</v>
      </c>
      <c r="N153" s="203" t="s">
        <v>43</v>
      </c>
      <c r="O153" s="42"/>
      <c r="P153" s="204">
        <f>O153*H153</f>
        <v>0</v>
      </c>
      <c r="Q153" s="204">
        <v>4.684E-2</v>
      </c>
      <c r="R153" s="204">
        <f>Q153*H153</f>
        <v>0.14052000000000001</v>
      </c>
      <c r="S153" s="204">
        <v>0</v>
      </c>
      <c r="T153" s="205">
        <f>S153*H153</f>
        <v>0</v>
      </c>
      <c r="AR153" s="24" t="s">
        <v>258</v>
      </c>
      <c r="AT153" s="24" t="s">
        <v>253</v>
      </c>
      <c r="AU153" s="24" t="s">
        <v>94</v>
      </c>
      <c r="AY153" s="24" t="s">
        <v>250</v>
      </c>
      <c r="BE153" s="206">
        <f>IF(N153="základní",J153,0)</f>
        <v>0</v>
      </c>
      <c r="BF153" s="206">
        <f>IF(N153="snížená",J153,0)</f>
        <v>0</v>
      </c>
      <c r="BG153" s="206">
        <f>IF(N153="zákl. přenesená",J153,0)</f>
        <v>0</v>
      </c>
      <c r="BH153" s="206">
        <f>IF(N153="sníž. přenesená",J153,0)</f>
        <v>0</v>
      </c>
      <c r="BI153" s="206">
        <f>IF(N153="nulová",J153,0)</f>
        <v>0</v>
      </c>
      <c r="BJ153" s="24" t="s">
        <v>94</v>
      </c>
      <c r="BK153" s="206">
        <f>ROUND(I153*H153,2)</f>
        <v>0</v>
      </c>
      <c r="BL153" s="24" t="s">
        <v>258</v>
      </c>
      <c r="BM153" s="24" t="s">
        <v>3385</v>
      </c>
    </row>
    <row r="154" spans="2:65" s="11" customFormat="1">
      <c r="B154" s="207"/>
      <c r="C154" s="208"/>
      <c r="D154" s="209" t="s">
        <v>260</v>
      </c>
      <c r="E154" s="210" t="s">
        <v>21</v>
      </c>
      <c r="F154" s="211" t="s">
        <v>3386</v>
      </c>
      <c r="G154" s="208"/>
      <c r="H154" s="212">
        <v>2</v>
      </c>
      <c r="I154" s="213"/>
      <c r="J154" s="208"/>
      <c r="K154" s="208"/>
      <c r="L154" s="214"/>
      <c r="M154" s="215"/>
      <c r="N154" s="216"/>
      <c r="O154" s="216"/>
      <c r="P154" s="216"/>
      <c r="Q154" s="216"/>
      <c r="R154" s="216"/>
      <c r="S154" s="216"/>
      <c r="T154" s="217"/>
      <c r="AT154" s="218" t="s">
        <v>260</v>
      </c>
      <c r="AU154" s="218" t="s">
        <v>94</v>
      </c>
      <c r="AV154" s="11" t="s">
        <v>94</v>
      </c>
      <c r="AW154" s="11" t="s">
        <v>35</v>
      </c>
      <c r="AX154" s="11" t="s">
        <v>71</v>
      </c>
      <c r="AY154" s="218" t="s">
        <v>250</v>
      </c>
    </row>
    <row r="155" spans="2:65" s="11" customFormat="1">
      <c r="B155" s="207"/>
      <c r="C155" s="208"/>
      <c r="D155" s="209" t="s">
        <v>260</v>
      </c>
      <c r="E155" s="210" t="s">
        <v>21</v>
      </c>
      <c r="F155" s="211" t="s">
        <v>3387</v>
      </c>
      <c r="G155" s="208"/>
      <c r="H155" s="212">
        <v>1</v>
      </c>
      <c r="I155" s="213"/>
      <c r="J155" s="208"/>
      <c r="K155" s="208"/>
      <c r="L155" s="214"/>
      <c r="M155" s="215"/>
      <c r="N155" s="216"/>
      <c r="O155" s="216"/>
      <c r="P155" s="216"/>
      <c r="Q155" s="216"/>
      <c r="R155" s="216"/>
      <c r="S155" s="216"/>
      <c r="T155" s="217"/>
      <c r="AT155" s="218" t="s">
        <v>260</v>
      </c>
      <c r="AU155" s="218" t="s">
        <v>94</v>
      </c>
      <c r="AV155" s="11" t="s">
        <v>94</v>
      </c>
      <c r="AW155" s="11" t="s">
        <v>35</v>
      </c>
      <c r="AX155" s="11" t="s">
        <v>71</v>
      </c>
      <c r="AY155" s="218" t="s">
        <v>250</v>
      </c>
    </row>
    <row r="156" spans="2:65" s="12" customFormat="1">
      <c r="B156" s="219"/>
      <c r="C156" s="220"/>
      <c r="D156" s="221" t="s">
        <v>260</v>
      </c>
      <c r="E156" s="222" t="s">
        <v>21</v>
      </c>
      <c r="F156" s="223" t="s">
        <v>263</v>
      </c>
      <c r="G156" s="220"/>
      <c r="H156" s="224">
        <v>3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260</v>
      </c>
      <c r="AU156" s="230" t="s">
        <v>94</v>
      </c>
      <c r="AV156" s="12" t="s">
        <v>251</v>
      </c>
      <c r="AW156" s="12" t="s">
        <v>35</v>
      </c>
      <c r="AX156" s="12" t="s">
        <v>79</v>
      </c>
      <c r="AY156" s="230" t="s">
        <v>250</v>
      </c>
    </row>
    <row r="157" spans="2:65" s="1" customFormat="1" ht="31.5" customHeight="1">
      <c r="B157" s="41"/>
      <c r="C157" s="234" t="s">
        <v>349</v>
      </c>
      <c r="D157" s="234" t="s">
        <v>304</v>
      </c>
      <c r="E157" s="235" t="s">
        <v>458</v>
      </c>
      <c r="F157" s="236" t="s">
        <v>3388</v>
      </c>
      <c r="G157" s="237" t="s">
        <v>301</v>
      </c>
      <c r="H157" s="238">
        <v>1</v>
      </c>
      <c r="I157" s="239"/>
      <c r="J157" s="240">
        <f>ROUND(I157*H157,2)</f>
        <v>0</v>
      </c>
      <c r="K157" s="236" t="s">
        <v>21</v>
      </c>
      <c r="L157" s="241"/>
      <c r="M157" s="242" t="s">
        <v>21</v>
      </c>
      <c r="N157" s="243" t="s">
        <v>43</v>
      </c>
      <c r="O157" s="42"/>
      <c r="P157" s="204">
        <f>O157*H157</f>
        <v>0</v>
      </c>
      <c r="Q157" s="204">
        <v>1.8020000000000001E-2</v>
      </c>
      <c r="R157" s="204">
        <f>Q157*H157</f>
        <v>1.8020000000000001E-2</v>
      </c>
      <c r="S157" s="204">
        <v>0</v>
      </c>
      <c r="T157" s="205">
        <f>S157*H157</f>
        <v>0</v>
      </c>
      <c r="AR157" s="24" t="s">
        <v>292</v>
      </c>
      <c r="AT157" s="24" t="s">
        <v>304</v>
      </c>
      <c r="AU157" s="24" t="s">
        <v>94</v>
      </c>
      <c r="AY157" s="24" t="s">
        <v>250</v>
      </c>
      <c r="BE157" s="206">
        <f>IF(N157="základní",J157,0)</f>
        <v>0</v>
      </c>
      <c r="BF157" s="206">
        <f>IF(N157="snížená",J157,0)</f>
        <v>0</v>
      </c>
      <c r="BG157" s="206">
        <f>IF(N157="zákl. přenesená",J157,0)</f>
        <v>0</v>
      </c>
      <c r="BH157" s="206">
        <f>IF(N157="sníž. přenesená",J157,0)</f>
        <v>0</v>
      </c>
      <c r="BI157" s="206">
        <f>IF(N157="nulová",J157,0)</f>
        <v>0</v>
      </c>
      <c r="BJ157" s="24" t="s">
        <v>94</v>
      </c>
      <c r="BK157" s="206">
        <f>ROUND(I157*H157,2)</f>
        <v>0</v>
      </c>
      <c r="BL157" s="24" t="s">
        <v>258</v>
      </c>
      <c r="BM157" s="24" t="s">
        <v>3389</v>
      </c>
    </row>
    <row r="158" spans="2:65" s="1" customFormat="1" ht="31.5" customHeight="1">
      <c r="B158" s="41"/>
      <c r="C158" s="234" t="s">
        <v>9</v>
      </c>
      <c r="D158" s="234" t="s">
        <v>304</v>
      </c>
      <c r="E158" s="235" t="s">
        <v>462</v>
      </c>
      <c r="F158" s="236" t="s">
        <v>3390</v>
      </c>
      <c r="G158" s="237" t="s">
        <v>301</v>
      </c>
      <c r="H158" s="238">
        <v>1</v>
      </c>
      <c r="I158" s="239"/>
      <c r="J158" s="240">
        <f>ROUND(I158*H158,2)</f>
        <v>0</v>
      </c>
      <c r="K158" s="236" t="s">
        <v>21</v>
      </c>
      <c r="L158" s="241"/>
      <c r="M158" s="242" t="s">
        <v>21</v>
      </c>
      <c r="N158" s="243" t="s">
        <v>43</v>
      </c>
      <c r="O158" s="42"/>
      <c r="P158" s="204">
        <f>O158*H158</f>
        <v>0</v>
      </c>
      <c r="Q158" s="204">
        <v>1.8020000000000001E-2</v>
      </c>
      <c r="R158" s="204">
        <f>Q158*H158</f>
        <v>1.8020000000000001E-2</v>
      </c>
      <c r="S158" s="204">
        <v>0</v>
      </c>
      <c r="T158" s="205">
        <f>S158*H158</f>
        <v>0</v>
      </c>
      <c r="AR158" s="24" t="s">
        <v>292</v>
      </c>
      <c r="AT158" s="24" t="s">
        <v>304</v>
      </c>
      <c r="AU158" s="24" t="s">
        <v>94</v>
      </c>
      <c r="AY158" s="24" t="s">
        <v>250</v>
      </c>
      <c r="BE158" s="206">
        <f>IF(N158="základní",J158,0)</f>
        <v>0</v>
      </c>
      <c r="BF158" s="206">
        <f>IF(N158="snížená",J158,0)</f>
        <v>0</v>
      </c>
      <c r="BG158" s="206">
        <f>IF(N158="zákl. přenesená",J158,0)</f>
        <v>0</v>
      </c>
      <c r="BH158" s="206">
        <f>IF(N158="sníž. přenesená",J158,0)</f>
        <v>0</v>
      </c>
      <c r="BI158" s="206">
        <f>IF(N158="nulová",J158,0)</f>
        <v>0</v>
      </c>
      <c r="BJ158" s="24" t="s">
        <v>94</v>
      </c>
      <c r="BK158" s="206">
        <f>ROUND(I158*H158,2)</f>
        <v>0</v>
      </c>
      <c r="BL158" s="24" t="s">
        <v>258</v>
      </c>
      <c r="BM158" s="24" t="s">
        <v>3391</v>
      </c>
    </row>
    <row r="159" spans="2:65" s="10" customFormat="1" ht="29.85" customHeight="1">
      <c r="B159" s="178"/>
      <c r="C159" s="179"/>
      <c r="D159" s="192" t="s">
        <v>70</v>
      </c>
      <c r="E159" s="193" t="s">
        <v>298</v>
      </c>
      <c r="F159" s="193" t="s">
        <v>465</v>
      </c>
      <c r="G159" s="179"/>
      <c r="H159" s="179"/>
      <c r="I159" s="182"/>
      <c r="J159" s="194">
        <f>BK159</f>
        <v>0</v>
      </c>
      <c r="K159" s="179"/>
      <c r="L159" s="184"/>
      <c r="M159" s="185"/>
      <c r="N159" s="186"/>
      <c r="O159" s="186"/>
      <c r="P159" s="187">
        <f>SUM(P160:P198)</f>
        <v>0</v>
      </c>
      <c r="Q159" s="186"/>
      <c r="R159" s="187">
        <f>SUM(R160:R198)</f>
        <v>2.7463719999999997E-2</v>
      </c>
      <c r="S159" s="186"/>
      <c r="T159" s="188">
        <f>SUM(T160:T198)</f>
        <v>6.7350350000000008</v>
      </c>
      <c r="AR159" s="189" t="s">
        <v>79</v>
      </c>
      <c r="AT159" s="190" t="s">
        <v>70</v>
      </c>
      <c r="AU159" s="190" t="s">
        <v>79</v>
      </c>
      <c r="AY159" s="189" t="s">
        <v>250</v>
      </c>
      <c r="BK159" s="191">
        <f>SUM(BK160:BK198)</f>
        <v>0</v>
      </c>
    </row>
    <row r="160" spans="2:65" s="1" customFormat="1" ht="31.5" customHeight="1">
      <c r="B160" s="41"/>
      <c r="C160" s="195" t="s">
        <v>359</v>
      </c>
      <c r="D160" s="195" t="s">
        <v>253</v>
      </c>
      <c r="E160" s="196" t="s">
        <v>3392</v>
      </c>
      <c r="F160" s="197" t="s">
        <v>3393</v>
      </c>
      <c r="G160" s="198" t="s">
        <v>271</v>
      </c>
      <c r="H160" s="199">
        <v>16.5</v>
      </c>
      <c r="I160" s="200"/>
      <c r="J160" s="201">
        <f>ROUND(I160*H160,2)</f>
        <v>0</v>
      </c>
      <c r="K160" s="197" t="s">
        <v>257</v>
      </c>
      <c r="L160" s="61"/>
      <c r="M160" s="202" t="s">
        <v>21</v>
      </c>
      <c r="N160" s="203" t="s">
        <v>43</v>
      </c>
      <c r="O160" s="42"/>
      <c r="P160" s="204">
        <f>O160*H160</f>
        <v>0</v>
      </c>
      <c r="Q160" s="204">
        <v>1.2999999999999999E-4</v>
      </c>
      <c r="R160" s="204">
        <f>Q160*H160</f>
        <v>2.1449999999999998E-3</v>
      </c>
      <c r="S160" s="204">
        <v>0</v>
      </c>
      <c r="T160" s="205">
        <f>S160*H160</f>
        <v>0</v>
      </c>
      <c r="AR160" s="24" t="s">
        <v>258</v>
      </c>
      <c r="AT160" s="24" t="s">
        <v>253</v>
      </c>
      <c r="AU160" s="24" t="s">
        <v>94</v>
      </c>
      <c r="AY160" s="24" t="s">
        <v>250</v>
      </c>
      <c r="BE160" s="206">
        <f>IF(N160="základní",J160,0)</f>
        <v>0</v>
      </c>
      <c r="BF160" s="206">
        <f>IF(N160="snížená",J160,0)</f>
        <v>0</v>
      </c>
      <c r="BG160" s="206">
        <f>IF(N160="zákl. přenesená",J160,0)</f>
        <v>0</v>
      </c>
      <c r="BH160" s="206">
        <f>IF(N160="sníž. přenesená",J160,0)</f>
        <v>0</v>
      </c>
      <c r="BI160" s="206">
        <f>IF(N160="nulová",J160,0)</f>
        <v>0</v>
      </c>
      <c r="BJ160" s="24" t="s">
        <v>94</v>
      </c>
      <c r="BK160" s="206">
        <f>ROUND(I160*H160,2)</f>
        <v>0</v>
      </c>
      <c r="BL160" s="24" t="s">
        <v>258</v>
      </c>
      <c r="BM160" s="24" t="s">
        <v>3394</v>
      </c>
    </row>
    <row r="161" spans="2:65" s="11" customFormat="1">
      <c r="B161" s="207"/>
      <c r="C161" s="208"/>
      <c r="D161" s="221" t="s">
        <v>260</v>
      </c>
      <c r="E161" s="231" t="s">
        <v>21</v>
      </c>
      <c r="F161" s="232" t="s">
        <v>3395</v>
      </c>
      <c r="G161" s="208"/>
      <c r="H161" s="233">
        <v>16.5</v>
      </c>
      <c r="I161" s="213"/>
      <c r="J161" s="208"/>
      <c r="K161" s="208"/>
      <c r="L161" s="214"/>
      <c r="M161" s="215"/>
      <c r="N161" s="216"/>
      <c r="O161" s="216"/>
      <c r="P161" s="216"/>
      <c r="Q161" s="216"/>
      <c r="R161" s="216"/>
      <c r="S161" s="216"/>
      <c r="T161" s="217"/>
      <c r="AT161" s="218" t="s">
        <v>260</v>
      </c>
      <c r="AU161" s="218" t="s">
        <v>94</v>
      </c>
      <c r="AV161" s="11" t="s">
        <v>94</v>
      </c>
      <c r="AW161" s="11" t="s">
        <v>35</v>
      </c>
      <c r="AX161" s="11" t="s">
        <v>79</v>
      </c>
      <c r="AY161" s="218" t="s">
        <v>250</v>
      </c>
    </row>
    <row r="162" spans="2:65" s="1" customFormat="1" ht="22.5" customHeight="1">
      <c r="B162" s="41"/>
      <c r="C162" s="195" t="s">
        <v>365</v>
      </c>
      <c r="D162" s="195" t="s">
        <v>253</v>
      </c>
      <c r="E162" s="196" t="s">
        <v>476</v>
      </c>
      <c r="F162" s="197" t="s">
        <v>477</v>
      </c>
      <c r="G162" s="198" t="s">
        <v>271</v>
      </c>
      <c r="H162" s="199">
        <v>155.46799999999999</v>
      </c>
      <c r="I162" s="200"/>
      <c r="J162" s="201">
        <f>ROUND(I162*H162,2)</f>
        <v>0</v>
      </c>
      <c r="K162" s="197" t="s">
        <v>257</v>
      </c>
      <c r="L162" s="61"/>
      <c r="M162" s="202" t="s">
        <v>21</v>
      </c>
      <c r="N162" s="203" t="s">
        <v>43</v>
      </c>
      <c r="O162" s="42"/>
      <c r="P162" s="204">
        <f>O162*H162</f>
        <v>0</v>
      </c>
      <c r="Q162" s="204">
        <v>4.0000000000000003E-5</v>
      </c>
      <c r="R162" s="204">
        <f>Q162*H162</f>
        <v>6.2187200000000005E-3</v>
      </c>
      <c r="S162" s="204">
        <v>0</v>
      </c>
      <c r="T162" s="205">
        <f>S162*H162</f>
        <v>0</v>
      </c>
      <c r="AR162" s="24" t="s">
        <v>258</v>
      </c>
      <c r="AT162" s="24" t="s">
        <v>253</v>
      </c>
      <c r="AU162" s="24" t="s">
        <v>94</v>
      </c>
      <c r="AY162" s="24" t="s">
        <v>250</v>
      </c>
      <c r="BE162" s="206">
        <f>IF(N162="základní",J162,0)</f>
        <v>0</v>
      </c>
      <c r="BF162" s="206">
        <f>IF(N162="snížená",J162,0)</f>
        <v>0</v>
      </c>
      <c r="BG162" s="206">
        <f>IF(N162="zákl. přenesená",J162,0)</f>
        <v>0</v>
      </c>
      <c r="BH162" s="206">
        <f>IF(N162="sníž. přenesená",J162,0)</f>
        <v>0</v>
      </c>
      <c r="BI162" s="206">
        <f>IF(N162="nulová",J162,0)</f>
        <v>0</v>
      </c>
      <c r="BJ162" s="24" t="s">
        <v>94</v>
      </c>
      <c r="BK162" s="206">
        <f>ROUND(I162*H162,2)</f>
        <v>0</v>
      </c>
      <c r="BL162" s="24" t="s">
        <v>258</v>
      </c>
      <c r="BM162" s="24" t="s">
        <v>3396</v>
      </c>
    </row>
    <row r="163" spans="2:65" s="11" customFormat="1">
      <c r="B163" s="207"/>
      <c r="C163" s="208"/>
      <c r="D163" s="221" t="s">
        <v>260</v>
      </c>
      <c r="E163" s="231" t="s">
        <v>21</v>
      </c>
      <c r="F163" s="232" t="s">
        <v>3397</v>
      </c>
      <c r="G163" s="208"/>
      <c r="H163" s="233">
        <v>155.46799999999999</v>
      </c>
      <c r="I163" s="213"/>
      <c r="J163" s="208"/>
      <c r="K163" s="208"/>
      <c r="L163" s="214"/>
      <c r="M163" s="215"/>
      <c r="N163" s="216"/>
      <c r="O163" s="216"/>
      <c r="P163" s="216"/>
      <c r="Q163" s="216"/>
      <c r="R163" s="216"/>
      <c r="S163" s="216"/>
      <c r="T163" s="217"/>
      <c r="AT163" s="218" t="s">
        <v>260</v>
      </c>
      <c r="AU163" s="218" t="s">
        <v>94</v>
      </c>
      <c r="AV163" s="11" t="s">
        <v>94</v>
      </c>
      <c r="AW163" s="11" t="s">
        <v>35</v>
      </c>
      <c r="AX163" s="11" t="s">
        <v>79</v>
      </c>
      <c r="AY163" s="218" t="s">
        <v>250</v>
      </c>
    </row>
    <row r="164" spans="2:65" s="1" customFormat="1" ht="22.5" customHeight="1">
      <c r="B164" s="41"/>
      <c r="C164" s="195" t="s">
        <v>370</v>
      </c>
      <c r="D164" s="195" t="s">
        <v>253</v>
      </c>
      <c r="E164" s="196" t="s">
        <v>480</v>
      </c>
      <c r="F164" s="197" t="s">
        <v>481</v>
      </c>
      <c r="G164" s="198" t="s">
        <v>271</v>
      </c>
      <c r="H164" s="199">
        <v>16.399999999999999</v>
      </c>
      <c r="I164" s="200"/>
      <c r="J164" s="201">
        <f>ROUND(I164*H164,2)</f>
        <v>0</v>
      </c>
      <c r="K164" s="197" t="s">
        <v>257</v>
      </c>
      <c r="L164" s="61"/>
      <c r="M164" s="202" t="s">
        <v>21</v>
      </c>
      <c r="N164" s="203" t="s">
        <v>43</v>
      </c>
      <c r="O164" s="42"/>
      <c r="P164" s="204">
        <f>O164*H164</f>
        <v>0</v>
      </c>
      <c r="Q164" s="204">
        <v>0</v>
      </c>
      <c r="R164" s="204">
        <f>Q164*H164</f>
        <v>0</v>
      </c>
      <c r="S164" s="204">
        <v>0</v>
      </c>
      <c r="T164" s="205">
        <f>S164*H164</f>
        <v>0</v>
      </c>
      <c r="AR164" s="24" t="s">
        <v>258</v>
      </c>
      <c r="AT164" s="24" t="s">
        <v>253</v>
      </c>
      <c r="AU164" s="24" t="s">
        <v>94</v>
      </c>
      <c r="AY164" s="24" t="s">
        <v>250</v>
      </c>
      <c r="BE164" s="206">
        <f>IF(N164="základní",J164,0)</f>
        <v>0</v>
      </c>
      <c r="BF164" s="206">
        <f>IF(N164="snížená",J164,0)</f>
        <v>0</v>
      </c>
      <c r="BG164" s="206">
        <f>IF(N164="zákl. přenesená",J164,0)</f>
        <v>0</v>
      </c>
      <c r="BH164" s="206">
        <f>IF(N164="sníž. přenesená",J164,0)</f>
        <v>0</v>
      </c>
      <c r="BI164" s="206">
        <f>IF(N164="nulová",J164,0)</f>
        <v>0</v>
      </c>
      <c r="BJ164" s="24" t="s">
        <v>94</v>
      </c>
      <c r="BK164" s="206">
        <f>ROUND(I164*H164,2)</f>
        <v>0</v>
      </c>
      <c r="BL164" s="24" t="s">
        <v>258</v>
      </c>
      <c r="BM164" s="24" t="s">
        <v>3398</v>
      </c>
    </row>
    <row r="165" spans="2:65" s="11" customFormat="1">
      <c r="B165" s="207"/>
      <c r="C165" s="208"/>
      <c r="D165" s="221" t="s">
        <v>260</v>
      </c>
      <c r="E165" s="231" t="s">
        <v>21</v>
      </c>
      <c r="F165" s="232" t="s">
        <v>3399</v>
      </c>
      <c r="G165" s="208"/>
      <c r="H165" s="233">
        <v>16.399999999999999</v>
      </c>
      <c r="I165" s="213"/>
      <c r="J165" s="208"/>
      <c r="K165" s="208"/>
      <c r="L165" s="214"/>
      <c r="M165" s="215"/>
      <c r="N165" s="216"/>
      <c r="O165" s="216"/>
      <c r="P165" s="216"/>
      <c r="Q165" s="216"/>
      <c r="R165" s="216"/>
      <c r="S165" s="216"/>
      <c r="T165" s="217"/>
      <c r="AT165" s="218" t="s">
        <v>260</v>
      </c>
      <c r="AU165" s="218" t="s">
        <v>94</v>
      </c>
      <c r="AV165" s="11" t="s">
        <v>94</v>
      </c>
      <c r="AW165" s="11" t="s">
        <v>35</v>
      </c>
      <c r="AX165" s="11" t="s">
        <v>79</v>
      </c>
      <c r="AY165" s="218" t="s">
        <v>250</v>
      </c>
    </row>
    <row r="166" spans="2:65" s="1" customFormat="1" ht="22.5" customHeight="1">
      <c r="B166" s="41"/>
      <c r="C166" s="195" t="s">
        <v>374</v>
      </c>
      <c r="D166" s="195" t="s">
        <v>253</v>
      </c>
      <c r="E166" s="196" t="s">
        <v>485</v>
      </c>
      <c r="F166" s="197" t="s">
        <v>486</v>
      </c>
      <c r="G166" s="198" t="s">
        <v>271</v>
      </c>
      <c r="H166" s="199">
        <v>16.399999999999999</v>
      </c>
      <c r="I166" s="200"/>
      <c r="J166" s="201">
        <f>ROUND(I166*H166,2)</f>
        <v>0</v>
      </c>
      <c r="K166" s="197" t="s">
        <v>257</v>
      </c>
      <c r="L166" s="61"/>
      <c r="M166" s="202" t="s">
        <v>21</v>
      </c>
      <c r="N166" s="203" t="s">
        <v>43</v>
      </c>
      <c r="O166" s="42"/>
      <c r="P166" s="204">
        <f>O166*H166</f>
        <v>0</v>
      </c>
      <c r="Q166" s="204">
        <v>1.0000000000000001E-5</v>
      </c>
      <c r="R166" s="204">
        <f>Q166*H166</f>
        <v>1.64E-4</v>
      </c>
      <c r="S166" s="204">
        <v>0</v>
      </c>
      <c r="T166" s="205">
        <f>S166*H166</f>
        <v>0</v>
      </c>
      <c r="AR166" s="24" t="s">
        <v>258</v>
      </c>
      <c r="AT166" s="24" t="s">
        <v>253</v>
      </c>
      <c r="AU166" s="24" t="s">
        <v>94</v>
      </c>
      <c r="AY166" s="24" t="s">
        <v>250</v>
      </c>
      <c r="BE166" s="206">
        <f>IF(N166="základní",J166,0)</f>
        <v>0</v>
      </c>
      <c r="BF166" s="206">
        <f>IF(N166="snížená",J166,0)</f>
        <v>0</v>
      </c>
      <c r="BG166" s="206">
        <f>IF(N166="zákl. přenesená",J166,0)</f>
        <v>0</v>
      </c>
      <c r="BH166" s="206">
        <f>IF(N166="sníž. přenesená",J166,0)</f>
        <v>0</v>
      </c>
      <c r="BI166" s="206">
        <f>IF(N166="nulová",J166,0)</f>
        <v>0</v>
      </c>
      <c r="BJ166" s="24" t="s">
        <v>94</v>
      </c>
      <c r="BK166" s="206">
        <f>ROUND(I166*H166,2)</f>
        <v>0</v>
      </c>
      <c r="BL166" s="24" t="s">
        <v>258</v>
      </c>
      <c r="BM166" s="24" t="s">
        <v>3400</v>
      </c>
    </row>
    <row r="167" spans="2:65" s="11" customFormat="1">
      <c r="B167" s="207"/>
      <c r="C167" s="208"/>
      <c r="D167" s="221" t="s">
        <v>260</v>
      </c>
      <c r="E167" s="231" t="s">
        <v>21</v>
      </c>
      <c r="F167" s="232" t="s">
        <v>3399</v>
      </c>
      <c r="G167" s="208"/>
      <c r="H167" s="233">
        <v>16.399999999999999</v>
      </c>
      <c r="I167" s="213"/>
      <c r="J167" s="208"/>
      <c r="K167" s="208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260</v>
      </c>
      <c r="AU167" s="218" t="s">
        <v>94</v>
      </c>
      <c r="AV167" s="11" t="s">
        <v>94</v>
      </c>
      <c r="AW167" s="11" t="s">
        <v>35</v>
      </c>
      <c r="AX167" s="11" t="s">
        <v>79</v>
      </c>
      <c r="AY167" s="218" t="s">
        <v>250</v>
      </c>
    </row>
    <row r="168" spans="2:65" s="1" customFormat="1" ht="22.5" customHeight="1">
      <c r="B168" s="41"/>
      <c r="C168" s="195" t="s">
        <v>379</v>
      </c>
      <c r="D168" s="195" t="s">
        <v>253</v>
      </c>
      <c r="E168" s="196" t="s">
        <v>3401</v>
      </c>
      <c r="F168" s="197" t="s">
        <v>3402</v>
      </c>
      <c r="G168" s="198" t="s">
        <v>301</v>
      </c>
      <c r="H168" s="199">
        <v>2</v>
      </c>
      <c r="I168" s="200"/>
      <c r="J168" s="201">
        <f>ROUND(I168*H168,2)</f>
        <v>0</v>
      </c>
      <c r="K168" s="197" t="s">
        <v>257</v>
      </c>
      <c r="L168" s="61"/>
      <c r="M168" s="202" t="s">
        <v>21</v>
      </c>
      <c r="N168" s="203" t="s">
        <v>43</v>
      </c>
      <c r="O168" s="42"/>
      <c r="P168" s="204">
        <f>O168*H168</f>
        <v>0</v>
      </c>
      <c r="Q168" s="204">
        <v>4.4200000000000003E-3</v>
      </c>
      <c r="R168" s="204">
        <f>Q168*H168</f>
        <v>8.8400000000000006E-3</v>
      </c>
      <c r="S168" s="204">
        <v>0</v>
      </c>
      <c r="T168" s="205">
        <f>S168*H168</f>
        <v>0</v>
      </c>
      <c r="AR168" s="24" t="s">
        <v>258</v>
      </c>
      <c r="AT168" s="24" t="s">
        <v>253</v>
      </c>
      <c r="AU168" s="24" t="s">
        <v>94</v>
      </c>
      <c r="AY168" s="24" t="s">
        <v>250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24" t="s">
        <v>94</v>
      </c>
      <c r="BK168" s="206">
        <f>ROUND(I168*H168,2)</f>
        <v>0</v>
      </c>
      <c r="BL168" s="24" t="s">
        <v>258</v>
      </c>
      <c r="BM168" s="24" t="s">
        <v>3403</v>
      </c>
    </row>
    <row r="169" spans="2:65" s="1" customFormat="1" ht="22.5" customHeight="1">
      <c r="B169" s="41"/>
      <c r="C169" s="234" t="s">
        <v>383</v>
      </c>
      <c r="D169" s="234" t="s">
        <v>304</v>
      </c>
      <c r="E169" s="235" t="s">
        <v>3404</v>
      </c>
      <c r="F169" s="236" t="s">
        <v>3405</v>
      </c>
      <c r="G169" s="237" t="s">
        <v>301</v>
      </c>
      <c r="H169" s="238">
        <v>1</v>
      </c>
      <c r="I169" s="239"/>
      <c r="J169" s="240">
        <f>ROUND(I169*H169,2)</f>
        <v>0</v>
      </c>
      <c r="K169" s="236" t="s">
        <v>257</v>
      </c>
      <c r="L169" s="241"/>
      <c r="M169" s="242" t="s">
        <v>21</v>
      </c>
      <c r="N169" s="243" t="s">
        <v>43</v>
      </c>
      <c r="O169" s="42"/>
      <c r="P169" s="204">
        <f>O169*H169</f>
        <v>0</v>
      </c>
      <c r="Q169" s="204">
        <v>0.01</v>
      </c>
      <c r="R169" s="204">
        <f>Q169*H169</f>
        <v>0.01</v>
      </c>
      <c r="S169" s="204">
        <v>0</v>
      </c>
      <c r="T169" s="205">
        <f>S169*H169</f>
        <v>0</v>
      </c>
      <c r="AR169" s="24" t="s">
        <v>292</v>
      </c>
      <c r="AT169" s="24" t="s">
        <v>304</v>
      </c>
      <c r="AU169" s="24" t="s">
        <v>94</v>
      </c>
      <c r="AY169" s="24" t="s">
        <v>250</v>
      </c>
      <c r="BE169" s="206">
        <f>IF(N169="základní",J169,0)</f>
        <v>0</v>
      </c>
      <c r="BF169" s="206">
        <f>IF(N169="snížená",J169,0)</f>
        <v>0</v>
      </c>
      <c r="BG169" s="206">
        <f>IF(N169="zákl. přenesená",J169,0)</f>
        <v>0</v>
      </c>
      <c r="BH169" s="206">
        <f>IF(N169="sníž. přenesená",J169,0)</f>
        <v>0</v>
      </c>
      <c r="BI169" s="206">
        <f>IF(N169="nulová",J169,0)</f>
        <v>0</v>
      </c>
      <c r="BJ169" s="24" t="s">
        <v>94</v>
      </c>
      <c r="BK169" s="206">
        <f>ROUND(I169*H169,2)</f>
        <v>0</v>
      </c>
      <c r="BL169" s="24" t="s">
        <v>258</v>
      </c>
      <c r="BM169" s="24" t="s">
        <v>3406</v>
      </c>
    </row>
    <row r="170" spans="2:65" s="1" customFormat="1" ht="31.5" customHeight="1">
      <c r="B170" s="41"/>
      <c r="C170" s="195" t="s">
        <v>387</v>
      </c>
      <c r="D170" s="195" t="s">
        <v>253</v>
      </c>
      <c r="E170" s="196" t="s">
        <v>489</v>
      </c>
      <c r="F170" s="197" t="s">
        <v>490</v>
      </c>
      <c r="G170" s="198" t="s">
        <v>256</v>
      </c>
      <c r="H170" s="199">
        <v>0.82</v>
      </c>
      <c r="I170" s="200"/>
      <c r="J170" s="201">
        <f>ROUND(I170*H170,2)</f>
        <v>0</v>
      </c>
      <c r="K170" s="197" t="s">
        <v>257</v>
      </c>
      <c r="L170" s="61"/>
      <c r="M170" s="202" t="s">
        <v>21</v>
      </c>
      <c r="N170" s="203" t="s">
        <v>43</v>
      </c>
      <c r="O170" s="42"/>
      <c r="P170" s="204">
        <f>O170*H170</f>
        <v>0</v>
      </c>
      <c r="Q170" s="204">
        <v>0</v>
      </c>
      <c r="R170" s="204">
        <f>Q170*H170</f>
        <v>0</v>
      </c>
      <c r="S170" s="204">
        <v>2.2000000000000002</v>
      </c>
      <c r="T170" s="205">
        <f>S170*H170</f>
        <v>1.804</v>
      </c>
      <c r="AR170" s="24" t="s">
        <v>258</v>
      </c>
      <c r="AT170" s="24" t="s">
        <v>253</v>
      </c>
      <c r="AU170" s="24" t="s">
        <v>94</v>
      </c>
      <c r="AY170" s="24" t="s">
        <v>250</v>
      </c>
      <c r="BE170" s="206">
        <f>IF(N170="základní",J170,0)</f>
        <v>0</v>
      </c>
      <c r="BF170" s="206">
        <f>IF(N170="snížená",J170,0)</f>
        <v>0</v>
      </c>
      <c r="BG170" s="206">
        <f>IF(N170="zákl. přenesená",J170,0)</f>
        <v>0</v>
      </c>
      <c r="BH170" s="206">
        <f>IF(N170="sníž. přenesená",J170,0)</f>
        <v>0</v>
      </c>
      <c r="BI170" s="206">
        <f>IF(N170="nulová",J170,0)</f>
        <v>0</v>
      </c>
      <c r="BJ170" s="24" t="s">
        <v>94</v>
      </c>
      <c r="BK170" s="206">
        <f>ROUND(I170*H170,2)</f>
        <v>0</v>
      </c>
      <c r="BL170" s="24" t="s">
        <v>258</v>
      </c>
      <c r="BM170" s="24" t="s">
        <v>3407</v>
      </c>
    </row>
    <row r="171" spans="2:65" s="11" customFormat="1">
      <c r="B171" s="207"/>
      <c r="C171" s="208"/>
      <c r="D171" s="221" t="s">
        <v>260</v>
      </c>
      <c r="E171" s="231" t="s">
        <v>21</v>
      </c>
      <c r="F171" s="232" t="s">
        <v>3408</v>
      </c>
      <c r="G171" s="208"/>
      <c r="H171" s="233">
        <v>0.82</v>
      </c>
      <c r="I171" s="213"/>
      <c r="J171" s="208"/>
      <c r="K171" s="208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260</v>
      </c>
      <c r="AU171" s="218" t="s">
        <v>94</v>
      </c>
      <c r="AV171" s="11" t="s">
        <v>94</v>
      </c>
      <c r="AW171" s="11" t="s">
        <v>35</v>
      </c>
      <c r="AX171" s="11" t="s">
        <v>79</v>
      </c>
      <c r="AY171" s="218" t="s">
        <v>250</v>
      </c>
    </row>
    <row r="172" spans="2:65" s="1" customFormat="1" ht="22.5" customHeight="1">
      <c r="B172" s="41"/>
      <c r="C172" s="195" t="s">
        <v>393</v>
      </c>
      <c r="D172" s="195" t="s">
        <v>253</v>
      </c>
      <c r="E172" s="196" t="s">
        <v>498</v>
      </c>
      <c r="F172" s="197" t="s">
        <v>499</v>
      </c>
      <c r="G172" s="198" t="s">
        <v>256</v>
      </c>
      <c r="H172" s="199">
        <v>1.3120000000000001</v>
      </c>
      <c r="I172" s="200"/>
      <c r="J172" s="201">
        <f>ROUND(I172*H172,2)</f>
        <v>0</v>
      </c>
      <c r="K172" s="197" t="s">
        <v>257</v>
      </c>
      <c r="L172" s="61"/>
      <c r="M172" s="202" t="s">
        <v>21</v>
      </c>
      <c r="N172" s="203" t="s">
        <v>43</v>
      </c>
      <c r="O172" s="42"/>
      <c r="P172" s="204">
        <f>O172*H172</f>
        <v>0</v>
      </c>
      <c r="Q172" s="204">
        <v>0</v>
      </c>
      <c r="R172" s="204">
        <f>Q172*H172</f>
        <v>0</v>
      </c>
      <c r="S172" s="204">
        <v>1.4</v>
      </c>
      <c r="T172" s="205">
        <f>S172*H172</f>
        <v>1.8368</v>
      </c>
      <c r="AR172" s="24" t="s">
        <v>258</v>
      </c>
      <c r="AT172" s="24" t="s">
        <v>253</v>
      </c>
      <c r="AU172" s="24" t="s">
        <v>94</v>
      </c>
      <c r="AY172" s="24" t="s">
        <v>250</v>
      </c>
      <c r="BE172" s="206">
        <f>IF(N172="základní",J172,0)</f>
        <v>0</v>
      </c>
      <c r="BF172" s="206">
        <f>IF(N172="snížená",J172,0)</f>
        <v>0</v>
      </c>
      <c r="BG172" s="206">
        <f>IF(N172="zákl. přenesená",J172,0)</f>
        <v>0</v>
      </c>
      <c r="BH172" s="206">
        <f>IF(N172="sníž. přenesená",J172,0)</f>
        <v>0</v>
      </c>
      <c r="BI172" s="206">
        <f>IF(N172="nulová",J172,0)</f>
        <v>0</v>
      </c>
      <c r="BJ172" s="24" t="s">
        <v>94</v>
      </c>
      <c r="BK172" s="206">
        <f>ROUND(I172*H172,2)</f>
        <v>0</v>
      </c>
      <c r="BL172" s="24" t="s">
        <v>258</v>
      </c>
      <c r="BM172" s="24" t="s">
        <v>3409</v>
      </c>
    </row>
    <row r="173" spans="2:65" s="11" customFormat="1">
      <c r="B173" s="207"/>
      <c r="C173" s="208"/>
      <c r="D173" s="221" t="s">
        <v>260</v>
      </c>
      <c r="E173" s="231" t="s">
        <v>21</v>
      </c>
      <c r="F173" s="232" t="s">
        <v>3410</v>
      </c>
      <c r="G173" s="208"/>
      <c r="H173" s="233">
        <v>1.3120000000000001</v>
      </c>
      <c r="I173" s="213"/>
      <c r="J173" s="208"/>
      <c r="K173" s="208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260</v>
      </c>
      <c r="AU173" s="218" t="s">
        <v>94</v>
      </c>
      <c r="AV173" s="11" t="s">
        <v>94</v>
      </c>
      <c r="AW173" s="11" t="s">
        <v>35</v>
      </c>
      <c r="AX173" s="11" t="s">
        <v>79</v>
      </c>
      <c r="AY173" s="218" t="s">
        <v>250</v>
      </c>
    </row>
    <row r="174" spans="2:65" s="1" customFormat="1" ht="22.5" customHeight="1">
      <c r="B174" s="41"/>
      <c r="C174" s="195" t="s">
        <v>397</v>
      </c>
      <c r="D174" s="195" t="s">
        <v>253</v>
      </c>
      <c r="E174" s="196" t="s">
        <v>509</v>
      </c>
      <c r="F174" s="197" t="s">
        <v>510</v>
      </c>
      <c r="G174" s="198" t="s">
        <v>271</v>
      </c>
      <c r="H174" s="199">
        <v>1.1719999999999999</v>
      </c>
      <c r="I174" s="200"/>
      <c r="J174" s="201">
        <f>ROUND(I174*H174,2)</f>
        <v>0</v>
      </c>
      <c r="K174" s="197" t="s">
        <v>257</v>
      </c>
      <c r="L174" s="61"/>
      <c r="M174" s="202" t="s">
        <v>21</v>
      </c>
      <c r="N174" s="203" t="s">
        <v>43</v>
      </c>
      <c r="O174" s="42"/>
      <c r="P174" s="204">
        <f>O174*H174</f>
        <v>0</v>
      </c>
      <c r="Q174" s="204">
        <v>0</v>
      </c>
      <c r="R174" s="204">
        <f>Q174*H174</f>
        <v>0</v>
      </c>
      <c r="S174" s="204">
        <v>5.5E-2</v>
      </c>
      <c r="T174" s="205">
        <f>S174*H174</f>
        <v>6.4460000000000003E-2</v>
      </c>
      <c r="AR174" s="24" t="s">
        <v>258</v>
      </c>
      <c r="AT174" s="24" t="s">
        <v>253</v>
      </c>
      <c r="AU174" s="24" t="s">
        <v>94</v>
      </c>
      <c r="AY174" s="24" t="s">
        <v>250</v>
      </c>
      <c r="BE174" s="206">
        <f>IF(N174="základní",J174,0)</f>
        <v>0</v>
      </c>
      <c r="BF174" s="206">
        <f>IF(N174="snížená",J174,0)</f>
        <v>0</v>
      </c>
      <c r="BG174" s="206">
        <f>IF(N174="zákl. přenesená",J174,0)</f>
        <v>0</v>
      </c>
      <c r="BH174" s="206">
        <f>IF(N174="sníž. přenesená",J174,0)</f>
        <v>0</v>
      </c>
      <c r="BI174" s="206">
        <f>IF(N174="nulová",J174,0)</f>
        <v>0</v>
      </c>
      <c r="BJ174" s="24" t="s">
        <v>94</v>
      </c>
      <c r="BK174" s="206">
        <f>ROUND(I174*H174,2)</f>
        <v>0</v>
      </c>
      <c r="BL174" s="24" t="s">
        <v>258</v>
      </c>
      <c r="BM174" s="24" t="s">
        <v>3411</v>
      </c>
    </row>
    <row r="175" spans="2:65" s="11" customFormat="1">
      <c r="B175" s="207"/>
      <c r="C175" s="208"/>
      <c r="D175" s="209" t="s">
        <v>260</v>
      </c>
      <c r="E175" s="210" t="s">
        <v>21</v>
      </c>
      <c r="F175" s="211" t="s">
        <v>3412</v>
      </c>
      <c r="G175" s="208"/>
      <c r="H175" s="212">
        <v>1.1719999999999999</v>
      </c>
      <c r="I175" s="213"/>
      <c r="J175" s="208"/>
      <c r="K175" s="208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260</v>
      </c>
      <c r="AU175" s="218" t="s">
        <v>94</v>
      </c>
      <c r="AV175" s="11" t="s">
        <v>94</v>
      </c>
      <c r="AW175" s="11" t="s">
        <v>35</v>
      </c>
      <c r="AX175" s="11" t="s">
        <v>71</v>
      </c>
      <c r="AY175" s="218" t="s">
        <v>250</v>
      </c>
    </row>
    <row r="176" spans="2:65" s="12" customFormat="1">
      <c r="B176" s="219"/>
      <c r="C176" s="220"/>
      <c r="D176" s="221" t="s">
        <v>260</v>
      </c>
      <c r="E176" s="222" t="s">
        <v>145</v>
      </c>
      <c r="F176" s="223" t="s">
        <v>263</v>
      </c>
      <c r="G176" s="220"/>
      <c r="H176" s="224">
        <v>1.1719999999999999</v>
      </c>
      <c r="I176" s="225"/>
      <c r="J176" s="220"/>
      <c r="K176" s="220"/>
      <c r="L176" s="226"/>
      <c r="M176" s="227"/>
      <c r="N176" s="228"/>
      <c r="O176" s="228"/>
      <c r="P176" s="228"/>
      <c r="Q176" s="228"/>
      <c r="R176" s="228"/>
      <c r="S176" s="228"/>
      <c r="T176" s="229"/>
      <c r="AT176" s="230" t="s">
        <v>260</v>
      </c>
      <c r="AU176" s="230" t="s">
        <v>94</v>
      </c>
      <c r="AV176" s="12" t="s">
        <v>251</v>
      </c>
      <c r="AW176" s="12" t="s">
        <v>35</v>
      </c>
      <c r="AX176" s="12" t="s">
        <v>79</v>
      </c>
      <c r="AY176" s="230" t="s">
        <v>250</v>
      </c>
    </row>
    <row r="177" spans="2:65" s="1" customFormat="1" ht="22.5" customHeight="1">
      <c r="B177" s="41"/>
      <c r="C177" s="195" t="s">
        <v>402</v>
      </c>
      <c r="D177" s="195" t="s">
        <v>253</v>
      </c>
      <c r="E177" s="196" t="s">
        <v>3413</v>
      </c>
      <c r="F177" s="197" t="s">
        <v>3414</v>
      </c>
      <c r="G177" s="198" t="s">
        <v>271</v>
      </c>
      <c r="H177" s="199">
        <v>1.085</v>
      </c>
      <c r="I177" s="200"/>
      <c r="J177" s="201">
        <f>ROUND(I177*H177,2)</f>
        <v>0</v>
      </c>
      <c r="K177" s="197" t="s">
        <v>257</v>
      </c>
      <c r="L177" s="61"/>
      <c r="M177" s="202" t="s">
        <v>21</v>
      </c>
      <c r="N177" s="203" t="s">
        <v>43</v>
      </c>
      <c r="O177" s="42"/>
      <c r="P177" s="204">
        <f>O177*H177</f>
        <v>0</v>
      </c>
      <c r="Q177" s="204">
        <v>0</v>
      </c>
      <c r="R177" s="204">
        <f>Q177*H177</f>
        <v>0</v>
      </c>
      <c r="S177" s="204">
        <v>0.183</v>
      </c>
      <c r="T177" s="205">
        <f>S177*H177</f>
        <v>0.19855499999999998</v>
      </c>
      <c r="AR177" s="24" t="s">
        <v>258</v>
      </c>
      <c r="AT177" s="24" t="s">
        <v>253</v>
      </c>
      <c r="AU177" s="24" t="s">
        <v>94</v>
      </c>
      <c r="AY177" s="24" t="s">
        <v>250</v>
      </c>
      <c r="BE177" s="206">
        <f>IF(N177="základní",J177,0)</f>
        <v>0</v>
      </c>
      <c r="BF177" s="206">
        <f>IF(N177="snížená",J177,0)</f>
        <v>0</v>
      </c>
      <c r="BG177" s="206">
        <f>IF(N177="zákl. přenesená",J177,0)</f>
        <v>0</v>
      </c>
      <c r="BH177" s="206">
        <f>IF(N177="sníž. přenesená",J177,0)</f>
        <v>0</v>
      </c>
      <c r="BI177" s="206">
        <f>IF(N177="nulová",J177,0)</f>
        <v>0</v>
      </c>
      <c r="BJ177" s="24" t="s">
        <v>94</v>
      </c>
      <c r="BK177" s="206">
        <f>ROUND(I177*H177,2)</f>
        <v>0</v>
      </c>
      <c r="BL177" s="24" t="s">
        <v>258</v>
      </c>
      <c r="BM177" s="24" t="s">
        <v>3415</v>
      </c>
    </row>
    <row r="178" spans="2:65" s="11" customFormat="1">
      <c r="B178" s="207"/>
      <c r="C178" s="208"/>
      <c r="D178" s="221" t="s">
        <v>260</v>
      </c>
      <c r="E178" s="231" t="s">
        <v>21</v>
      </c>
      <c r="F178" s="232" t="s">
        <v>3416</v>
      </c>
      <c r="G178" s="208"/>
      <c r="H178" s="233">
        <v>1.085</v>
      </c>
      <c r="I178" s="213"/>
      <c r="J178" s="208"/>
      <c r="K178" s="208"/>
      <c r="L178" s="214"/>
      <c r="M178" s="215"/>
      <c r="N178" s="216"/>
      <c r="O178" s="216"/>
      <c r="P178" s="216"/>
      <c r="Q178" s="216"/>
      <c r="R178" s="216"/>
      <c r="S178" s="216"/>
      <c r="T178" s="217"/>
      <c r="AT178" s="218" t="s">
        <v>260</v>
      </c>
      <c r="AU178" s="218" t="s">
        <v>94</v>
      </c>
      <c r="AV178" s="11" t="s">
        <v>94</v>
      </c>
      <c r="AW178" s="11" t="s">
        <v>35</v>
      </c>
      <c r="AX178" s="11" t="s">
        <v>79</v>
      </c>
      <c r="AY178" s="218" t="s">
        <v>250</v>
      </c>
    </row>
    <row r="179" spans="2:65" s="1" customFormat="1" ht="22.5" customHeight="1">
      <c r="B179" s="41"/>
      <c r="C179" s="195" t="s">
        <v>408</v>
      </c>
      <c r="D179" s="195" t="s">
        <v>253</v>
      </c>
      <c r="E179" s="196" t="s">
        <v>514</v>
      </c>
      <c r="F179" s="197" t="s">
        <v>515</v>
      </c>
      <c r="G179" s="198" t="s">
        <v>271</v>
      </c>
      <c r="H179" s="199">
        <v>3.165</v>
      </c>
      <c r="I179" s="200"/>
      <c r="J179" s="201">
        <f>ROUND(I179*H179,2)</f>
        <v>0</v>
      </c>
      <c r="K179" s="197" t="s">
        <v>257</v>
      </c>
      <c r="L179" s="61"/>
      <c r="M179" s="202" t="s">
        <v>21</v>
      </c>
      <c r="N179" s="203" t="s">
        <v>43</v>
      </c>
      <c r="O179" s="42"/>
      <c r="P179" s="204">
        <f>O179*H179</f>
        <v>0</v>
      </c>
      <c r="Q179" s="204">
        <v>0</v>
      </c>
      <c r="R179" s="204">
        <f>Q179*H179</f>
        <v>0</v>
      </c>
      <c r="S179" s="204">
        <v>7.5999999999999998E-2</v>
      </c>
      <c r="T179" s="205">
        <f>S179*H179</f>
        <v>0.24054</v>
      </c>
      <c r="AR179" s="24" t="s">
        <v>258</v>
      </c>
      <c r="AT179" s="24" t="s">
        <v>253</v>
      </c>
      <c r="AU179" s="24" t="s">
        <v>94</v>
      </c>
      <c r="AY179" s="24" t="s">
        <v>250</v>
      </c>
      <c r="BE179" s="206">
        <f>IF(N179="základní",J179,0)</f>
        <v>0</v>
      </c>
      <c r="BF179" s="206">
        <f>IF(N179="snížená",J179,0)</f>
        <v>0</v>
      </c>
      <c r="BG179" s="206">
        <f>IF(N179="zákl. přenesená",J179,0)</f>
        <v>0</v>
      </c>
      <c r="BH179" s="206">
        <f>IF(N179="sníž. přenesená",J179,0)</f>
        <v>0</v>
      </c>
      <c r="BI179" s="206">
        <f>IF(N179="nulová",J179,0)</f>
        <v>0</v>
      </c>
      <c r="BJ179" s="24" t="s">
        <v>94</v>
      </c>
      <c r="BK179" s="206">
        <f>ROUND(I179*H179,2)</f>
        <v>0</v>
      </c>
      <c r="BL179" s="24" t="s">
        <v>258</v>
      </c>
      <c r="BM179" s="24" t="s">
        <v>3417</v>
      </c>
    </row>
    <row r="180" spans="2:65" s="11" customFormat="1">
      <c r="B180" s="207"/>
      <c r="C180" s="208"/>
      <c r="D180" s="221" t="s">
        <v>260</v>
      </c>
      <c r="E180" s="231" t="s">
        <v>21</v>
      </c>
      <c r="F180" s="232" t="s">
        <v>3418</v>
      </c>
      <c r="G180" s="208"/>
      <c r="H180" s="233">
        <v>3.165</v>
      </c>
      <c r="I180" s="213"/>
      <c r="J180" s="208"/>
      <c r="K180" s="208"/>
      <c r="L180" s="214"/>
      <c r="M180" s="215"/>
      <c r="N180" s="216"/>
      <c r="O180" s="216"/>
      <c r="P180" s="216"/>
      <c r="Q180" s="216"/>
      <c r="R180" s="216"/>
      <c r="S180" s="216"/>
      <c r="T180" s="217"/>
      <c r="AT180" s="218" t="s">
        <v>260</v>
      </c>
      <c r="AU180" s="218" t="s">
        <v>94</v>
      </c>
      <c r="AV180" s="11" t="s">
        <v>94</v>
      </c>
      <c r="AW180" s="11" t="s">
        <v>35</v>
      </c>
      <c r="AX180" s="11" t="s">
        <v>79</v>
      </c>
      <c r="AY180" s="218" t="s">
        <v>250</v>
      </c>
    </row>
    <row r="181" spans="2:65" s="1" customFormat="1" ht="22.5" customHeight="1">
      <c r="B181" s="41"/>
      <c r="C181" s="195" t="s">
        <v>414</v>
      </c>
      <c r="D181" s="195" t="s">
        <v>253</v>
      </c>
      <c r="E181" s="196" t="s">
        <v>3419</v>
      </c>
      <c r="F181" s="197" t="s">
        <v>3420</v>
      </c>
      <c r="G181" s="198" t="s">
        <v>256</v>
      </c>
      <c r="H181" s="199">
        <v>0.06</v>
      </c>
      <c r="I181" s="200"/>
      <c r="J181" s="201">
        <f>ROUND(I181*H181,2)</f>
        <v>0</v>
      </c>
      <c r="K181" s="197" t="s">
        <v>257</v>
      </c>
      <c r="L181" s="61"/>
      <c r="M181" s="202" t="s">
        <v>21</v>
      </c>
      <c r="N181" s="203" t="s">
        <v>43</v>
      </c>
      <c r="O181" s="42"/>
      <c r="P181" s="204">
        <f>O181*H181</f>
        <v>0</v>
      </c>
      <c r="Q181" s="204">
        <v>0</v>
      </c>
      <c r="R181" s="204">
        <f>Q181*H181</f>
        <v>0</v>
      </c>
      <c r="S181" s="204">
        <v>2.4</v>
      </c>
      <c r="T181" s="205">
        <f>S181*H181</f>
        <v>0.14399999999999999</v>
      </c>
      <c r="AR181" s="24" t="s">
        <v>258</v>
      </c>
      <c r="AT181" s="24" t="s">
        <v>253</v>
      </c>
      <c r="AU181" s="24" t="s">
        <v>94</v>
      </c>
      <c r="AY181" s="24" t="s">
        <v>250</v>
      </c>
      <c r="BE181" s="206">
        <f>IF(N181="základní",J181,0)</f>
        <v>0</v>
      </c>
      <c r="BF181" s="206">
        <f>IF(N181="snížená",J181,0)</f>
        <v>0</v>
      </c>
      <c r="BG181" s="206">
        <f>IF(N181="zákl. přenesená",J181,0)</f>
        <v>0</v>
      </c>
      <c r="BH181" s="206">
        <f>IF(N181="sníž. přenesená",J181,0)</f>
        <v>0</v>
      </c>
      <c r="BI181" s="206">
        <f>IF(N181="nulová",J181,0)</f>
        <v>0</v>
      </c>
      <c r="BJ181" s="24" t="s">
        <v>94</v>
      </c>
      <c r="BK181" s="206">
        <f>ROUND(I181*H181,2)</f>
        <v>0</v>
      </c>
      <c r="BL181" s="24" t="s">
        <v>258</v>
      </c>
      <c r="BM181" s="24" t="s">
        <v>3421</v>
      </c>
    </row>
    <row r="182" spans="2:65" s="11" customFormat="1">
      <c r="B182" s="207"/>
      <c r="C182" s="208"/>
      <c r="D182" s="221" t="s">
        <v>260</v>
      </c>
      <c r="E182" s="231" t="s">
        <v>21</v>
      </c>
      <c r="F182" s="232" t="s">
        <v>3422</v>
      </c>
      <c r="G182" s="208"/>
      <c r="H182" s="233">
        <v>0.06</v>
      </c>
      <c r="I182" s="213"/>
      <c r="J182" s="208"/>
      <c r="K182" s="208"/>
      <c r="L182" s="214"/>
      <c r="M182" s="215"/>
      <c r="N182" s="216"/>
      <c r="O182" s="216"/>
      <c r="P182" s="216"/>
      <c r="Q182" s="216"/>
      <c r="R182" s="216"/>
      <c r="S182" s="216"/>
      <c r="T182" s="217"/>
      <c r="AT182" s="218" t="s">
        <v>260</v>
      </c>
      <c r="AU182" s="218" t="s">
        <v>94</v>
      </c>
      <c r="AV182" s="11" t="s">
        <v>94</v>
      </c>
      <c r="AW182" s="11" t="s">
        <v>35</v>
      </c>
      <c r="AX182" s="11" t="s">
        <v>79</v>
      </c>
      <c r="AY182" s="218" t="s">
        <v>250</v>
      </c>
    </row>
    <row r="183" spans="2:65" s="1" customFormat="1" ht="22.5" customHeight="1">
      <c r="B183" s="41"/>
      <c r="C183" s="195" t="s">
        <v>419</v>
      </c>
      <c r="D183" s="195" t="s">
        <v>253</v>
      </c>
      <c r="E183" s="196" t="s">
        <v>524</v>
      </c>
      <c r="F183" s="197" t="s">
        <v>525</v>
      </c>
      <c r="G183" s="198" t="s">
        <v>301</v>
      </c>
      <c r="H183" s="199">
        <v>3</v>
      </c>
      <c r="I183" s="200"/>
      <c r="J183" s="201">
        <f>ROUND(I183*H183,2)</f>
        <v>0</v>
      </c>
      <c r="K183" s="197" t="s">
        <v>257</v>
      </c>
      <c r="L183" s="61"/>
      <c r="M183" s="202" t="s">
        <v>21</v>
      </c>
      <c r="N183" s="203" t="s">
        <v>43</v>
      </c>
      <c r="O183" s="42"/>
      <c r="P183" s="204">
        <f>O183*H183</f>
        <v>0</v>
      </c>
      <c r="Q183" s="204">
        <v>0</v>
      </c>
      <c r="R183" s="204">
        <f>Q183*H183</f>
        <v>0</v>
      </c>
      <c r="S183" s="204">
        <v>3.1E-2</v>
      </c>
      <c r="T183" s="205">
        <f>S183*H183</f>
        <v>9.2999999999999999E-2</v>
      </c>
      <c r="AR183" s="24" t="s">
        <v>258</v>
      </c>
      <c r="AT183" s="24" t="s">
        <v>253</v>
      </c>
      <c r="AU183" s="24" t="s">
        <v>94</v>
      </c>
      <c r="AY183" s="24" t="s">
        <v>250</v>
      </c>
      <c r="BE183" s="206">
        <f>IF(N183="základní",J183,0)</f>
        <v>0</v>
      </c>
      <c r="BF183" s="206">
        <f>IF(N183="snížená",J183,0)</f>
        <v>0</v>
      </c>
      <c r="BG183" s="206">
        <f>IF(N183="zákl. přenesená",J183,0)</f>
        <v>0</v>
      </c>
      <c r="BH183" s="206">
        <f>IF(N183="sníž. přenesená",J183,0)</f>
        <v>0</v>
      </c>
      <c r="BI183" s="206">
        <f>IF(N183="nulová",J183,0)</f>
        <v>0</v>
      </c>
      <c r="BJ183" s="24" t="s">
        <v>94</v>
      </c>
      <c r="BK183" s="206">
        <f>ROUND(I183*H183,2)</f>
        <v>0</v>
      </c>
      <c r="BL183" s="24" t="s">
        <v>258</v>
      </c>
      <c r="BM183" s="24" t="s">
        <v>3423</v>
      </c>
    </row>
    <row r="184" spans="2:65" s="11" customFormat="1">
      <c r="B184" s="207"/>
      <c r="C184" s="208"/>
      <c r="D184" s="221" t="s">
        <v>260</v>
      </c>
      <c r="E184" s="231" t="s">
        <v>21</v>
      </c>
      <c r="F184" s="232" t="s">
        <v>3349</v>
      </c>
      <c r="G184" s="208"/>
      <c r="H184" s="233">
        <v>3</v>
      </c>
      <c r="I184" s="213"/>
      <c r="J184" s="208"/>
      <c r="K184" s="208"/>
      <c r="L184" s="214"/>
      <c r="M184" s="215"/>
      <c r="N184" s="216"/>
      <c r="O184" s="216"/>
      <c r="P184" s="216"/>
      <c r="Q184" s="216"/>
      <c r="R184" s="216"/>
      <c r="S184" s="216"/>
      <c r="T184" s="217"/>
      <c r="AT184" s="218" t="s">
        <v>260</v>
      </c>
      <c r="AU184" s="218" t="s">
        <v>94</v>
      </c>
      <c r="AV184" s="11" t="s">
        <v>94</v>
      </c>
      <c r="AW184" s="11" t="s">
        <v>35</v>
      </c>
      <c r="AX184" s="11" t="s">
        <v>79</v>
      </c>
      <c r="AY184" s="218" t="s">
        <v>250</v>
      </c>
    </row>
    <row r="185" spans="2:65" s="1" customFormat="1" ht="22.5" customHeight="1">
      <c r="B185" s="41"/>
      <c r="C185" s="195" t="s">
        <v>424</v>
      </c>
      <c r="D185" s="195" t="s">
        <v>253</v>
      </c>
      <c r="E185" s="196" t="s">
        <v>533</v>
      </c>
      <c r="F185" s="197" t="s">
        <v>534</v>
      </c>
      <c r="G185" s="198" t="s">
        <v>356</v>
      </c>
      <c r="H185" s="199">
        <v>6.7</v>
      </c>
      <c r="I185" s="200"/>
      <c r="J185" s="201">
        <f>ROUND(I185*H185,2)</f>
        <v>0</v>
      </c>
      <c r="K185" s="197" t="s">
        <v>257</v>
      </c>
      <c r="L185" s="61"/>
      <c r="M185" s="202" t="s">
        <v>21</v>
      </c>
      <c r="N185" s="203" t="s">
        <v>43</v>
      </c>
      <c r="O185" s="42"/>
      <c r="P185" s="204">
        <f>O185*H185</f>
        <v>0</v>
      </c>
      <c r="Q185" s="204">
        <v>0</v>
      </c>
      <c r="R185" s="204">
        <f>Q185*H185</f>
        <v>0</v>
      </c>
      <c r="S185" s="204">
        <v>4.2000000000000003E-2</v>
      </c>
      <c r="T185" s="205">
        <f>S185*H185</f>
        <v>0.28140000000000004</v>
      </c>
      <c r="AR185" s="24" t="s">
        <v>258</v>
      </c>
      <c r="AT185" s="24" t="s">
        <v>253</v>
      </c>
      <c r="AU185" s="24" t="s">
        <v>94</v>
      </c>
      <c r="AY185" s="24" t="s">
        <v>250</v>
      </c>
      <c r="BE185" s="206">
        <f>IF(N185="základní",J185,0)</f>
        <v>0</v>
      </c>
      <c r="BF185" s="206">
        <f>IF(N185="snížená",J185,0)</f>
        <v>0</v>
      </c>
      <c r="BG185" s="206">
        <f>IF(N185="zákl. přenesená",J185,0)</f>
        <v>0</v>
      </c>
      <c r="BH185" s="206">
        <f>IF(N185="sníž. přenesená",J185,0)</f>
        <v>0</v>
      </c>
      <c r="BI185" s="206">
        <f>IF(N185="nulová",J185,0)</f>
        <v>0</v>
      </c>
      <c r="BJ185" s="24" t="s">
        <v>94</v>
      </c>
      <c r="BK185" s="206">
        <f>ROUND(I185*H185,2)</f>
        <v>0</v>
      </c>
      <c r="BL185" s="24" t="s">
        <v>258</v>
      </c>
      <c r="BM185" s="24" t="s">
        <v>3424</v>
      </c>
    </row>
    <row r="186" spans="2:65" s="11" customFormat="1">
      <c r="B186" s="207"/>
      <c r="C186" s="208"/>
      <c r="D186" s="221" t="s">
        <v>260</v>
      </c>
      <c r="E186" s="231" t="s">
        <v>21</v>
      </c>
      <c r="F186" s="232" t="s">
        <v>3425</v>
      </c>
      <c r="G186" s="208"/>
      <c r="H186" s="233">
        <v>6.7</v>
      </c>
      <c r="I186" s="213"/>
      <c r="J186" s="208"/>
      <c r="K186" s="208"/>
      <c r="L186" s="214"/>
      <c r="M186" s="215"/>
      <c r="N186" s="216"/>
      <c r="O186" s="216"/>
      <c r="P186" s="216"/>
      <c r="Q186" s="216"/>
      <c r="R186" s="216"/>
      <c r="S186" s="216"/>
      <c r="T186" s="217"/>
      <c r="AT186" s="218" t="s">
        <v>260</v>
      </c>
      <c r="AU186" s="218" t="s">
        <v>94</v>
      </c>
      <c r="AV186" s="11" t="s">
        <v>94</v>
      </c>
      <c r="AW186" s="11" t="s">
        <v>35</v>
      </c>
      <c r="AX186" s="11" t="s">
        <v>79</v>
      </c>
      <c r="AY186" s="218" t="s">
        <v>250</v>
      </c>
    </row>
    <row r="187" spans="2:65" s="1" customFormat="1" ht="22.5" customHeight="1">
      <c r="B187" s="41"/>
      <c r="C187" s="195" t="s">
        <v>428</v>
      </c>
      <c r="D187" s="195" t="s">
        <v>253</v>
      </c>
      <c r="E187" s="196" t="s">
        <v>3426</v>
      </c>
      <c r="F187" s="197" t="s">
        <v>3427</v>
      </c>
      <c r="G187" s="198" t="s">
        <v>356</v>
      </c>
      <c r="H187" s="199">
        <v>3.2</v>
      </c>
      <c r="I187" s="200"/>
      <c r="J187" s="201">
        <f>ROUND(I187*H187,2)</f>
        <v>0</v>
      </c>
      <c r="K187" s="197" t="s">
        <v>257</v>
      </c>
      <c r="L187" s="61"/>
      <c r="M187" s="202" t="s">
        <v>21</v>
      </c>
      <c r="N187" s="203" t="s">
        <v>43</v>
      </c>
      <c r="O187" s="42"/>
      <c r="P187" s="204">
        <f>O187*H187</f>
        <v>0</v>
      </c>
      <c r="Q187" s="204">
        <v>3.0000000000000001E-5</v>
      </c>
      <c r="R187" s="204">
        <f>Q187*H187</f>
        <v>9.6000000000000002E-5</v>
      </c>
      <c r="S187" s="204">
        <v>0</v>
      </c>
      <c r="T187" s="205">
        <f>S187*H187</f>
        <v>0</v>
      </c>
      <c r="AR187" s="24" t="s">
        <v>258</v>
      </c>
      <c r="AT187" s="24" t="s">
        <v>253</v>
      </c>
      <c r="AU187" s="24" t="s">
        <v>94</v>
      </c>
      <c r="AY187" s="24" t="s">
        <v>250</v>
      </c>
      <c r="BE187" s="206">
        <f>IF(N187="základní",J187,0)</f>
        <v>0</v>
      </c>
      <c r="BF187" s="206">
        <f>IF(N187="snížená",J187,0)</f>
        <v>0</v>
      </c>
      <c r="BG187" s="206">
        <f>IF(N187="zákl. přenesená",J187,0)</f>
        <v>0</v>
      </c>
      <c r="BH187" s="206">
        <f>IF(N187="sníž. přenesená",J187,0)</f>
        <v>0</v>
      </c>
      <c r="BI187" s="206">
        <f>IF(N187="nulová",J187,0)</f>
        <v>0</v>
      </c>
      <c r="BJ187" s="24" t="s">
        <v>94</v>
      </c>
      <c r="BK187" s="206">
        <f>ROUND(I187*H187,2)</f>
        <v>0</v>
      </c>
      <c r="BL187" s="24" t="s">
        <v>258</v>
      </c>
      <c r="BM187" s="24" t="s">
        <v>3428</v>
      </c>
    </row>
    <row r="188" spans="2:65" s="11" customFormat="1">
      <c r="B188" s="207"/>
      <c r="C188" s="208"/>
      <c r="D188" s="221" t="s">
        <v>260</v>
      </c>
      <c r="E188" s="231" t="s">
        <v>21</v>
      </c>
      <c r="F188" s="232" t="s">
        <v>3429</v>
      </c>
      <c r="G188" s="208"/>
      <c r="H188" s="233">
        <v>3.2</v>
      </c>
      <c r="I188" s="213"/>
      <c r="J188" s="208"/>
      <c r="K188" s="208"/>
      <c r="L188" s="214"/>
      <c r="M188" s="215"/>
      <c r="N188" s="216"/>
      <c r="O188" s="216"/>
      <c r="P188" s="216"/>
      <c r="Q188" s="216"/>
      <c r="R188" s="216"/>
      <c r="S188" s="216"/>
      <c r="T188" s="217"/>
      <c r="AT188" s="218" t="s">
        <v>260</v>
      </c>
      <c r="AU188" s="218" t="s">
        <v>94</v>
      </c>
      <c r="AV188" s="11" t="s">
        <v>94</v>
      </c>
      <c r="AW188" s="11" t="s">
        <v>35</v>
      </c>
      <c r="AX188" s="11" t="s">
        <v>79</v>
      </c>
      <c r="AY188" s="218" t="s">
        <v>250</v>
      </c>
    </row>
    <row r="189" spans="2:65" s="1" customFormat="1" ht="22.5" customHeight="1">
      <c r="B189" s="41"/>
      <c r="C189" s="195" t="s">
        <v>433</v>
      </c>
      <c r="D189" s="195" t="s">
        <v>253</v>
      </c>
      <c r="E189" s="196" t="s">
        <v>3430</v>
      </c>
      <c r="F189" s="197" t="s">
        <v>3431</v>
      </c>
      <c r="G189" s="198" t="s">
        <v>271</v>
      </c>
      <c r="H189" s="199">
        <v>12.558</v>
      </c>
      <c r="I189" s="200"/>
      <c r="J189" s="201">
        <f>ROUND(I189*H189,2)</f>
        <v>0</v>
      </c>
      <c r="K189" s="197" t="s">
        <v>257</v>
      </c>
      <c r="L189" s="61"/>
      <c r="M189" s="202" t="s">
        <v>21</v>
      </c>
      <c r="N189" s="203" t="s">
        <v>43</v>
      </c>
      <c r="O189" s="42"/>
      <c r="P189" s="204">
        <f>O189*H189</f>
        <v>0</v>
      </c>
      <c r="Q189" s="204">
        <v>0</v>
      </c>
      <c r="R189" s="204">
        <f>Q189*H189</f>
        <v>0</v>
      </c>
      <c r="S189" s="204">
        <v>0.01</v>
      </c>
      <c r="T189" s="205">
        <f>S189*H189</f>
        <v>0.12558</v>
      </c>
      <c r="AR189" s="24" t="s">
        <v>258</v>
      </c>
      <c r="AT189" s="24" t="s">
        <v>253</v>
      </c>
      <c r="AU189" s="24" t="s">
        <v>94</v>
      </c>
      <c r="AY189" s="24" t="s">
        <v>250</v>
      </c>
      <c r="BE189" s="206">
        <f>IF(N189="základní",J189,0)</f>
        <v>0</v>
      </c>
      <c r="BF189" s="206">
        <f>IF(N189="snížená",J189,0)</f>
        <v>0</v>
      </c>
      <c r="BG189" s="206">
        <f>IF(N189="zákl. přenesená",J189,0)</f>
        <v>0</v>
      </c>
      <c r="BH189" s="206">
        <f>IF(N189="sníž. přenesená",J189,0)</f>
        <v>0</v>
      </c>
      <c r="BI189" s="206">
        <f>IF(N189="nulová",J189,0)</f>
        <v>0</v>
      </c>
      <c r="BJ189" s="24" t="s">
        <v>94</v>
      </c>
      <c r="BK189" s="206">
        <f>ROUND(I189*H189,2)</f>
        <v>0</v>
      </c>
      <c r="BL189" s="24" t="s">
        <v>258</v>
      </c>
      <c r="BM189" s="24" t="s">
        <v>3432</v>
      </c>
    </row>
    <row r="190" spans="2:65" s="11" customFormat="1">
      <c r="B190" s="207"/>
      <c r="C190" s="208"/>
      <c r="D190" s="221" t="s">
        <v>260</v>
      </c>
      <c r="E190" s="231" t="s">
        <v>21</v>
      </c>
      <c r="F190" s="232" t="s">
        <v>3317</v>
      </c>
      <c r="G190" s="208"/>
      <c r="H190" s="233">
        <v>12.558</v>
      </c>
      <c r="I190" s="213"/>
      <c r="J190" s="208"/>
      <c r="K190" s="208"/>
      <c r="L190" s="214"/>
      <c r="M190" s="215"/>
      <c r="N190" s="216"/>
      <c r="O190" s="216"/>
      <c r="P190" s="216"/>
      <c r="Q190" s="216"/>
      <c r="R190" s="216"/>
      <c r="S190" s="216"/>
      <c r="T190" s="217"/>
      <c r="AT190" s="218" t="s">
        <v>260</v>
      </c>
      <c r="AU190" s="218" t="s">
        <v>94</v>
      </c>
      <c r="AV190" s="11" t="s">
        <v>94</v>
      </c>
      <c r="AW190" s="11" t="s">
        <v>35</v>
      </c>
      <c r="AX190" s="11" t="s">
        <v>79</v>
      </c>
      <c r="AY190" s="218" t="s">
        <v>250</v>
      </c>
    </row>
    <row r="191" spans="2:65" s="1" customFormat="1" ht="31.5" customHeight="1">
      <c r="B191" s="41"/>
      <c r="C191" s="195" t="s">
        <v>438</v>
      </c>
      <c r="D191" s="195" t="s">
        <v>253</v>
      </c>
      <c r="E191" s="196" t="s">
        <v>552</v>
      </c>
      <c r="F191" s="197" t="s">
        <v>553</v>
      </c>
      <c r="G191" s="198" t="s">
        <v>271</v>
      </c>
      <c r="H191" s="199">
        <v>53.865000000000002</v>
      </c>
      <c r="I191" s="200"/>
      <c r="J191" s="201">
        <f>ROUND(I191*H191,2)</f>
        <v>0</v>
      </c>
      <c r="K191" s="197" t="s">
        <v>257</v>
      </c>
      <c r="L191" s="61"/>
      <c r="M191" s="202" t="s">
        <v>21</v>
      </c>
      <c r="N191" s="203" t="s">
        <v>43</v>
      </c>
      <c r="O191" s="42"/>
      <c r="P191" s="204">
        <f>O191*H191</f>
        <v>0</v>
      </c>
      <c r="Q191" s="204">
        <v>0</v>
      </c>
      <c r="R191" s="204">
        <f>Q191*H191</f>
        <v>0</v>
      </c>
      <c r="S191" s="204">
        <v>0.02</v>
      </c>
      <c r="T191" s="205">
        <f>S191*H191</f>
        <v>1.0773000000000001</v>
      </c>
      <c r="AR191" s="24" t="s">
        <v>258</v>
      </c>
      <c r="AT191" s="24" t="s">
        <v>253</v>
      </c>
      <c r="AU191" s="24" t="s">
        <v>94</v>
      </c>
      <c r="AY191" s="24" t="s">
        <v>250</v>
      </c>
      <c r="BE191" s="206">
        <f>IF(N191="základní",J191,0)</f>
        <v>0</v>
      </c>
      <c r="BF191" s="206">
        <f>IF(N191="snížená",J191,0)</f>
        <v>0</v>
      </c>
      <c r="BG191" s="206">
        <f>IF(N191="zákl. přenesená",J191,0)</f>
        <v>0</v>
      </c>
      <c r="BH191" s="206">
        <f>IF(N191="sníž. přenesená",J191,0)</f>
        <v>0</v>
      </c>
      <c r="BI191" s="206">
        <f>IF(N191="nulová",J191,0)</f>
        <v>0</v>
      </c>
      <c r="BJ191" s="24" t="s">
        <v>94</v>
      </c>
      <c r="BK191" s="206">
        <f>ROUND(I191*H191,2)</f>
        <v>0</v>
      </c>
      <c r="BL191" s="24" t="s">
        <v>258</v>
      </c>
      <c r="BM191" s="24" t="s">
        <v>3433</v>
      </c>
    </row>
    <row r="192" spans="2:65" s="11" customFormat="1">
      <c r="B192" s="207"/>
      <c r="C192" s="208"/>
      <c r="D192" s="209" t="s">
        <v>260</v>
      </c>
      <c r="E192" s="210" t="s">
        <v>21</v>
      </c>
      <c r="F192" s="211" t="s">
        <v>3434</v>
      </c>
      <c r="G192" s="208"/>
      <c r="H192" s="212">
        <v>27.439</v>
      </c>
      <c r="I192" s="213"/>
      <c r="J192" s="208"/>
      <c r="K192" s="208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260</v>
      </c>
      <c r="AU192" s="218" t="s">
        <v>94</v>
      </c>
      <c r="AV192" s="11" t="s">
        <v>94</v>
      </c>
      <c r="AW192" s="11" t="s">
        <v>35</v>
      </c>
      <c r="AX192" s="11" t="s">
        <v>71</v>
      </c>
      <c r="AY192" s="218" t="s">
        <v>250</v>
      </c>
    </row>
    <row r="193" spans="2:65" s="11" customFormat="1">
      <c r="B193" s="207"/>
      <c r="C193" s="208"/>
      <c r="D193" s="209" t="s">
        <v>260</v>
      </c>
      <c r="E193" s="210" t="s">
        <v>21</v>
      </c>
      <c r="F193" s="211" t="s">
        <v>3435</v>
      </c>
      <c r="G193" s="208"/>
      <c r="H193" s="212">
        <v>0.89</v>
      </c>
      <c r="I193" s="213"/>
      <c r="J193" s="208"/>
      <c r="K193" s="208"/>
      <c r="L193" s="214"/>
      <c r="M193" s="215"/>
      <c r="N193" s="216"/>
      <c r="O193" s="216"/>
      <c r="P193" s="216"/>
      <c r="Q193" s="216"/>
      <c r="R193" s="216"/>
      <c r="S193" s="216"/>
      <c r="T193" s="217"/>
      <c r="AT193" s="218" t="s">
        <v>260</v>
      </c>
      <c r="AU193" s="218" t="s">
        <v>94</v>
      </c>
      <c r="AV193" s="11" t="s">
        <v>94</v>
      </c>
      <c r="AW193" s="11" t="s">
        <v>35</v>
      </c>
      <c r="AX193" s="11" t="s">
        <v>71</v>
      </c>
      <c r="AY193" s="218" t="s">
        <v>250</v>
      </c>
    </row>
    <row r="194" spans="2:65" s="11" customFormat="1">
      <c r="B194" s="207"/>
      <c r="C194" s="208"/>
      <c r="D194" s="209" t="s">
        <v>260</v>
      </c>
      <c r="E194" s="210" t="s">
        <v>21</v>
      </c>
      <c r="F194" s="211" t="s">
        <v>3436</v>
      </c>
      <c r="G194" s="208"/>
      <c r="H194" s="212">
        <v>16.213000000000001</v>
      </c>
      <c r="I194" s="213"/>
      <c r="J194" s="208"/>
      <c r="K194" s="208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260</v>
      </c>
      <c r="AU194" s="218" t="s">
        <v>94</v>
      </c>
      <c r="AV194" s="11" t="s">
        <v>94</v>
      </c>
      <c r="AW194" s="11" t="s">
        <v>35</v>
      </c>
      <c r="AX194" s="11" t="s">
        <v>71</v>
      </c>
      <c r="AY194" s="218" t="s">
        <v>250</v>
      </c>
    </row>
    <row r="195" spans="2:65" s="11" customFormat="1">
      <c r="B195" s="207"/>
      <c r="C195" s="208"/>
      <c r="D195" s="209" t="s">
        <v>260</v>
      </c>
      <c r="E195" s="210" t="s">
        <v>21</v>
      </c>
      <c r="F195" s="211" t="s">
        <v>3437</v>
      </c>
      <c r="G195" s="208"/>
      <c r="H195" s="212">
        <v>9.3230000000000004</v>
      </c>
      <c r="I195" s="213"/>
      <c r="J195" s="208"/>
      <c r="K195" s="208"/>
      <c r="L195" s="214"/>
      <c r="M195" s="215"/>
      <c r="N195" s="216"/>
      <c r="O195" s="216"/>
      <c r="P195" s="216"/>
      <c r="Q195" s="216"/>
      <c r="R195" s="216"/>
      <c r="S195" s="216"/>
      <c r="T195" s="217"/>
      <c r="AT195" s="218" t="s">
        <v>260</v>
      </c>
      <c r="AU195" s="218" t="s">
        <v>94</v>
      </c>
      <c r="AV195" s="11" t="s">
        <v>94</v>
      </c>
      <c r="AW195" s="11" t="s">
        <v>35</v>
      </c>
      <c r="AX195" s="11" t="s">
        <v>71</v>
      </c>
      <c r="AY195" s="218" t="s">
        <v>250</v>
      </c>
    </row>
    <row r="196" spans="2:65" s="12" customFormat="1">
      <c r="B196" s="219"/>
      <c r="C196" s="220"/>
      <c r="D196" s="221" t="s">
        <v>260</v>
      </c>
      <c r="E196" s="222" t="s">
        <v>98</v>
      </c>
      <c r="F196" s="223" t="s">
        <v>263</v>
      </c>
      <c r="G196" s="220"/>
      <c r="H196" s="224">
        <v>53.865000000000002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AT196" s="230" t="s">
        <v>260</v>
      </c>
      <c r="AU196" s="230" t="s">
        <v>94</v>
      </c>
      <c r="AV196" s="12" t="s">
        <v>251</v>
      </c>
      <c r="AW196" s="12" t="s">
        <v>35</v>
      </c>
      <c r="AX196" s="12" t="s">
        <v>79</v>
      </c>
      <c r="AY196" s="230" t="s">
        <v>250</v>
      </c>
    </row>
    <row r="197" spans="2:65" s="1" customFormat="1" ht="22.5" customHeight="1">
      <c r="B197" s="41"/>
      <c r="C197" s="195" t="s">
        <v>442</v>
      </c>
      <c r="D197" s="195" t="s">
        <v>253</v>
      </c>
      <c r="E197" s="196" t="s">
        <v>572</v>
      </c>
      <c r="F197" s="197" t="s">
        <v>573</v>
      </c>
      <c r="G197" s="198" t="s">
        <v>301</v>
      </c>
      <c r="H197" s="199">
        <v>6</v>
      </c>
      <c r="I197" s="200"/>
      <c r="J197" s="201">
        <f>ROUND(I197*H197,2)</f>
        <v>0</v>
      </c>
      <c r="K197" s="197" t="s">
        <v>21</v>
      </c>
      <c r="L197" s="61"/>
      <c r="M197" s="202" t="s">
        <v>21</v>
      </c>
      <c r="N197" s="203" t="s">
        <v>43</v>
      </c>
      <c r="O197" s="42"/>
      <c r="P197" s="204">
        <f>O197*H197</f>
        <v>0</v>
      </c>
      <c r="Q197" s="204">
        <v>0</v>
      </c>
      <c r="R197" s="204">
        <f>Q197*H197</f>
        <v>0</v>
      </c>
      <c r="S197" s="204">
        <v>0.13800000000000001</v>
      </c>
      <c r="T197" s="205">
        <f>S197*H197</f>
        <v>0.82800000000000007</v>
      </c>
      <c r="AR197" s="24" t="s">
        <v>258</v>
      </c>
      <c r="AT197" s="24" t="s">
        <v>253</v>
      </c>
      <c r="AU197" s="24" t="s">
        <v>94</v>
      </c>
      <c r="AY197" s="24" t="s">
        <v>250</v>
      </c>
      <c r="BE197" s="206">
        <f>IF(N197="základní",J197,0)</f>
        <v>0</v>
      </c>
      <c r="BF197" s="206">
        <f>IF(N197="snížená",J197,0)</f>
        <v>0</v>
      </c>
      <c r="BG197" s="206">
        <f>IF(N197="zákl. přenesená",J197,0)</f>
        <v>0</v>
      </c>
      <c r="BH197" s="206">
        <f>IF(N197="sníž. přenesená",J197,0)</f>
        <v>0</v>
      </c>
      <c r="BI197" s="206">
        <f>IF(N197="nulová",J197,0)</f>
        <v>0</v>
      </c>
      <c r="BJ197" s="24" t="s">
        <v>94</v>
      </c>
      <c r="BK197" s="206">
        <f>ROUND(I197*H197,2)</f>
        <v>0</v>
      </c>
      <c r="BL197" s="24" t="s">
        <v>258</v>
      </c>
      <c r="BM197" s="24" t="s">
        <v>3438</v>
      </c>
    </row>
    <row r="198" spans="2:65" s="1" customFormat="1" ht="22.5" customHeight="1">
      <c r="B198" s="41"/>
      <c r="C198" s="195" t="s">
        <v>446</v>
      </c>
      <c r="D198" s="195" t="s">
        <v>253</v>
      </c>
      <c r="E198" s="196" t="s">
        <v>785</v>
      </c>
      <c r="F198" s="197" t="s">
        <v>3439</v>
      </c>
      <c r="G198" s="198" t="s">
        <v>271</v>
      </c>
      <c r="H198" s="199">
        <v>0.3</v>
      </c>
      <c r="I198" s="200"/>
      <c r="J198" s="201">
        <f>ROUND(I198*H198,2)</f>
        <v>0</v>
      </c>
      <c r="K198" s="197" t="s">
        <v>21</v>
      </c>
      <c r="L198" s="61"/>
      <c r="M198" s="202" t="s">
        <v>21</v>
      </c>
      <c r="N198" s="203" t="s">
        <v>43</v>
      </c>
      <c r="O198" s="42"/>
      <c r="P198" s="204">
        <f>O198*H198</f>
        <v>0</v>
      </c>
      <c r="Q198" s="204">
        <v>0</v>
      </c>
      <c r="R198" s="204">
        <f>Q198*H198</f>
        <v>0</v>
      </c>
      <c r="S198" s="204">
        <v>0.13800000000000001</v>
      </c>
      <c r="T198" s="205">
        <f>S198*H198</f>
        <v>4.1399999999999999E-2</v>
      </c>
      <c r="AR198" s="24" t="s">
        <v>258</v>
      </c>
      <c r="AT198" s="24" t="s">
        <v>253</v>
      </c>
      <c r="AU198" s="24" t="s">
        <v>94</v>
      </c>
      <c r="AY198" s="24" t="s">
        <v>250</v>
      </c>
      <c r="BE198" s="206">
        <f>IF(N198="základní",J198,0)</f>
        <v>0</v>
      </c>
      <c r="BF198" s="206">
        <f>IF(N198="snížená",J198,0)</f>
        <v>0</v>
      </c>
      <c r="BG198" s="206">
        <f>IF(N198="zákl. přenesená",J198,0)</f>
        <v>0</v>
      </c>
      <c r="BH198" s="206">
        <f>IF(N198="sníž. přenesená",J198,0)</f>
        <v>0</v>
      </c>
      <c r="BI198" s="206">
        <f>IF(N198="nulová",J198,0)</f>
        <v>0</v>
      </c>
      <c r="BJ198" s="24" t="s">
        <v>94</v>
      </c>
      <c r="BK198" s="206">
        <f>ROUND(I198*H198,2)</f>
        <v>0</v>
      </c>
      <c r="BL198" s="24" t="s">
        <v>258</v>
      </c>
      <c r="BM198" s="24" t="s">
        <v>3440</v>
      </c>
    </row>
    <row r="199" spans="2:65" s="10" customFormat="1" ht="29.85" customHeight="1">
      <c r="B199" s="178"/>
      <c r="C199" s="179"/>
      <c r="D199" s="192" t="s">
        <v>70</v>
      </c>
      <c r="E199" s="193" t="s">
        <v>575</v>
      </c>
      <c r="F199" s="193" t="s">
        <v>576</v>
      </c>
      <c r="G199" s="179"/>
      <c r="H199" s="179"/>
      <c r="I199" s="182"/>
      <c r="J199" s="194">
        <f>BK199</f>
        <v>0</v>
      </c>
      <c r="K199" s="179"/>
      <c r="L199" s="184"/>
      <c r="M199" s="185"/>
      <c r="N199" s="186"/>
      <c r="O199" s="186"/>
      <c r="P199" s="187">
        <f>SUM(P200:P203)</f>
        <v>0</v>
      </c>
      <c r="Q199" s="186"/>
      <c r="R199" s="187">
        <f>SUM(R200:R203)</f>
        <v>0</v>
      </c>
      <c r="S199" s="186"/>
      <c r="T199" s="188">
        <f>SUM(T200:T203)</f>
        <v>0</v>
      </c>
      <c r="AR199" s="189" t="s">
        <v>79</v>
      </c>
      <c r="AT199" s="190" t="s">
        <v>70</v>
      </c>
      <c r="AU199" s="190" t="s">
        <v>79</v>
      </c>
      <c r="AY199" s="189" t="s">
        <v>250</v>
      </c>
      <c r="BK199" s="191">
        <f>SUM(BK200:BK203)</f>
        <v>0</v>
      </c>
    </row>
    <row r="200" spans="2:65" s="1" customFormat="1" ht="31.5" customHeight="1">
      <c r="B200" s="41"/>
      <c r="C200" s="195" t="s">
        <v>451</v>
      </c>
      <c r="D200" s="195" t="s">
        <v>253</v>
      </c>
      <c r="E200" s="196" t="s">
        <v>578</v>
      </c>
      <c r="F200" s="197" t="s">
        <v>579</v>
      </c>
      <c r="G200" s="198" t="s">
        <v>266</v>
      </c>
      <c r="H200" s="199">
        <v>6.7560000000000002</v>
      </c>
      <c r="I200" s="200"/>
      <c r="J200" s="201">
        <f>ROUND(I200*H200,2)</f>
        <v>0</v>
      </c>
      <c r="K200" s="197" t="s">
        <v>257</v>
      </c>
      <c r="L200" s="61"/>
      <c r="M200" s="202" t="s">
        <v>21</v>
      </c>
      <c r="N200" s="203" t="s">
        <v>43</v>
      </c>
      <c r="O200" s="42"/>
      <c r="P200" s="204">
        <f>O200*H200</f>
        <v>0</v>
      </c>
      <c r="Q200" s="204">
        <v>0</v>
      </c>
      <c r="R200" s="204">
        <f>Q200*H200</f>
        <v>0</v>
      </c>
      <c r="S200" s="204">
        <v>0</v>
      </c>
      <c r="T200" s="205">
        <f>S200*H200</f>
        <v>0</v>
      </c>
      <c r="AR200" s="24" t="s">
        <v>258</v>
      </c>
      <c r="AT200" s="24" t="s">
        <v>253</v>
      </c>
      <c r="AU200" s="24" t="s">
        <v>94</v>
      </c>
      <c r="AY200" s="24" t="s">
        <v>250</v>
      </c>
      <c r="BE200" s="206">
        <f>IF(N200="základní",J200,0)</f>
        <v>0</v>
      </c>
      <c r="BF200" s="206">
        <f>IF(N200="snížená",J200,0)</f>
        <v>0</v>
      </c>
      <c r="BG200" s="206">
        <f>IF(N200="zákl. přenesená",J200,0)</f>
        <v>0</v>
      </c>
      <c r="BH200" s="206">
        <f>IF(N200="sníž. přenesená",J200,0)</f>
        <v>0</v>
      </c>
      <c r="BI200" s="206">
        <f>IF(N200="nulová",J200,0)</f>
        <v>0</v>
      </c>
      <c r="BJ200" s="24" t="s">
        <v>94</v>
      </c>
      <c r="BK200" s="206">
        <f>ROUND(I200*H200,2)</f>
        <v>0</v>
      </c>
      <c r="BL200" s="24" t="s">
        <v>258</v>
      </c>
      <c r="BM200" s="24" t="s">
        <v>3441</v>
      </c>
    </row>
    <row r="201" spans="2:65" s="1" customFormat="1" ht="22.5" customHeight="1">
      <c r="B201" s="41"/>
      <c r="C201" s="195" t="s">
        <v>457</v>
      </c>
      <c r="D201" s="195" t="s">
        <v>253</v>
      </c>
      <c r="E201" s="196" t="s">
        <v>582</v>
      </c>
      <c r="F201" s="197" t="s">
        <v>583</v>
      </c>
      <c r="G201" s="198" t="s">
        <v>266</v>
      </c>
      <c r="H201" s="199">
        <v>6.7560000000000002</v>
      </c>
      <c r="I201" s="200"/>
      <c r="J201" s="201">
        <f>ROUND(I201*H201,2)</f>
        <v>0</v>
      </c>
      <c r="K201" s="197" t="s">
        <v>21</v>
      </c>
      <c r="L201" s="61"/>
      <c r="M201" s="202" t="s">
        <v>21</v>
      </c>
      <c r="N201" s="203" t="s">
        <v>43</v>
      </c>
      <c r="O201" s="42"/>
      <c r="P201" s="204">
        <f>O201*H201</f>
        <v>0</v>
      </c>
      <c r="Q201" s="204">
        <v>0</v>
      </c>
      <c r="R201" s="204">
        <f>Q201*H201</f>
        <v>0</v>
      </c>
      <c r="S201" s="204">
        <v>0</v>
      </c>
      <c r="T201" s="205">
        <f>S201*H201</f>
        <v>0</v>
      </c>
      <c r="AR201" s="24" t="s">
        <v>258</v>
      </c>
      <c r="AT201" s="24" t="s">
        <v>253</v>
      </c>
      <c r="AU201" s="24" t="s">
        <v>94</v>
      </c>
      <c r="AY201" s="24" t="s">
        <v>250</v>
      </c>
      <c r="BE201" s="206">
        <f>IF(N201="základní",J201,0)</f>
        <v>0</v>
      </c>
      <c r="BF201" s="206">
        <f>IF(N201="snížená",J201,0)</f>
        <v>0</v>
      </c>
      <c r="BG201" s="206">
        <f>IF(N201="zákl. přenesená",J201,0)</f>
        <v>0</v>
      </c>
      <c r="BH201" s="206">
        <f>IF(N201="sníž. přenesená",J201,0)</f>
        <v>0</v>
      </c>
      <c r="BI201" s="206">
        <f>IF(N201="nulová",J201,0)</f>
        <v>0</v>
      </c>
      <c r="BJ201" s="24" t="s">
        <v>94</v>
      </c>
      <c r="BK201" s="206">
        <f>ROUND(I201*H201,2)</f>
        <v>0</v>
      </c>
      <c r="BL201" s="24" t="s">
        <v>258</v>
      </c>
      <c r="BM201" s="24" t="s">
        <v>3442</v>
      </c>
    </row>
    <row r="202" spans="2:65" s="1" customFormat="1" ht="31.5" customHeight="1">
      <c r="B202" s="41"/>
      <c r="C202" s="195" t="s">
        <v>461</v>
      </c>
      <c r="D202" s="195" t="s">
        <v>253</v>
      </c>
      <c r="E202" s="196" t="s">
        <v>586</v>
      </c>
      <c r="F202" s="197" t="s">
        <v>587</v>
      </c>
      <c r="G202" s="198" t="s">
        <v>266</v>
      </c>
      <c r="H202" s="199">
        <v>6.7560000000000002</v>
      </c>
      <c r="I202" s="200"/>
      <c r="J202" s="201">
        <f>ROUND(I202*H202,2)</f>
        <v>0</v>
      </c>
      <c r="K202" s="197" t="s">
        <v>21</v>
      </c>
      <c r="L202" s="61"/>
      <c r="M202" s="202" t="s">
        <v>21</v>
      </c>
      <c r="N202" s="203" t="s">
        <v>43</v>
      </c>
      <c r="O202" s="42"/>
      <c r="P202" s="204">
        <f>O202*H202</f>
        <v>0</v>
      </c>
      <c r="Q202" s="204">
        <v>0</v>
      </c>
      <c r="R202" s="204">
        <f>Q202*H202</f>
        <v>0</v>
      </c>
      <c r="S202" s="204">
        <v>0</v>
      </c>
      <c r="T202" s="205">
        <f>S202*H202</f>
        <v>0</v>
      </c>
      <c r="AR202" s="24" t="s">
        <v>258</v>
      </c>
      <c r="AT202" s="24" t="s">
        <v>253</v>
      </c>
      <c r="AU202" s="24" t="s">
        <v>94</v>
      </c>
      <c r="AY202" s="24" t="s">
        <v>250</v>
      </c>
      <c r="BE202" s="206">
        <f>IF(N202="základní",J202,0)</f>
        <v>0</v>
      </c>
      <c r="BF202" s="206">
        <f>IF(N202="snížená",J202,0)</f>
        <v>0</v>
      </c>
      <c r="BG202" s="206">
        <f>IF(N202="zákl. přenesená",J202,0)</f>
        <v>0</v>
      </c>
      <c r="BH202" s="206">
        <f>IF(N202="sníž. přenesená",J202,0)</f>
        <v>0</v>
      </c>
      <c r="BI202" s="206">
        <f>IF(N202="nulová",J202,0)</f>
        <v>0</v>
      </c>
      <c r="BJ202" s="24" t="s">
        <v>94</v>
      </c>
      <c r="BK202" s="206">
        <f>ROUND(I202*H202,2)</f>
        <v>0</v>
      </c>
      <c r="BL202" s="24" t="s">
        <v>258</v>
      </c>
      <c r="BM202" s="24" t="s">
        <v>3443</v>
      </c>
    </row>
    <row r="203" spans="2:65" s="1" customFormat="1" ht="22.5" customHeight="1">
      <c r="B203" s="41"/>
      <c r="C203" s="195" t="s">
        <v>466</v>
      </c>
      <c r="D203" s="195" t="s">
        <v>253</v>
      </c>
      <c r="E203" s="196" t="s">
        <v>590</v>
      </c>
      <c r="F203" s="197" t="s">
        <v>591</v>
      </c>
      <c r="G203" s="198" t="s">
        <v>266</v>
      </c>
      <c r="H203" s="199">
        <v>6.7560000000000002</v>
      </c>
      <c r="I203" s="200"/>
      <c r="J203" s="201">
        <f>ROUND(I203*H203,2)</f>
        <v>0</v>
      </c>
      <c r="K203" s="197" t="s">
        <v>257</v>
      </c>
      <c r="L203" s="61"/>
      <c r="M203" s="202" t="s">
        <v>21</v>
      </c>
      <c r="N203" s="203" t="s">
        <v>43</v>
      </c>
      <c r="O203" s="42"/>
      <c r="P203" s="204">
        <f>O203*H203</f>
        <v>0</v>
      </c>
      <c r="Q203" s="204">
        <v>0</v>
      </c>
      <c r="R203" s="204">
        <f>Q203*H203</f>
        <v>0</v>
      </c>
      <c r="S203" s="204">
        <v>0</v>
      </c>
      <c r="T203" s="205">
        <f>S203*H203</f>
        <v>0</v>
      </c>
      <c r="AR203" s="24" t="s">
        <v>258</v>
      </c>
      <c r="AT203" s="24" t="s">
        <v>253</v>
      </c>
      <c r="AU203" s="24" t="s">
        <v>94</v>
      </c>
      <c r="AY203" s="24" t="s">
        <v>250</v>
      </c>
      <c r="BE203" s="206">
        <f>IF(N203="základní",J203,0)</f>
        <v>0</v>
      </c>
      <c r="BF203" s="206">
        <f>IF(N203="snížená",J203,0)</f>
        <v>0</v>
      </c>
      <c r="BG203" s="206">
        <f>IF(N203="zákl. přenesená",J203,0)</f>
        <v>0</v>
      </c>
      <c r="BH203" s="206">
        <f>IF(N203="sníž. přenesená",J203,0)</f>
        <v>0</v>
      </c>
      <c r="BI203" s="206">
        <f>IF(N203="nulová",J203,0)</f>
        <v>0</v>
      </c>
      <c r="BJ203" s="24" t="s">
        <v>94</v>
      </c>
      <c r="BK203" s="206">
        <f>ROUND(I203*H203,2)</f>
        <v>0</v>
      </c>
      <c r="BL203" s="24" t="s">
        <v>258</v>
      </c>
      <c r="BM203" s="24" t="s">
        <v>3444</v>
      </c>
    </row>
    <row r="204" spans="2:65" s="10" customFormat="1" ht="29.85" customHeight="1">
      <c r="B204" s="178"/>
      <c r="C204" s="179"/>
      <c r="D204" s="192" t="s">
        <v>70</v>
      </c>
      <c r="E204" s="193" t="s">
        <v>593</v>
      </c>
      <c r="F204" s="193" t="s">
        <v>594</v>
      </c>
      <c r="G204" s="179"/>
      <c r="H204" s="179"/>
      <c r="I204" s="182"/>
      <c r="J204" s="194">
        <f>BK204</f>
        <v>0</v>
      </c>
      <c r="K204" s="179"/>
      <c r="L204" s="184"/>
      <c r="M204" s="185"/>
      <c r="N204" s="186"/>
      <c r="O204" s="186"/>
      <c r="P204" s="187">
        <f>P205</f>
        <v>0</v>
      </c>
      <c r="Q204" s="186"/>
      <c r="R204" s="187">
        <f>R205</f>
        <v>0</v>
      </c>
      <c r="S204" s="186"/>
      <c r="T204" s="188">
        <f>T205</f>
        <v>0</v>
      </c>
      <c r="AR204" s="189" t="s">
        <v>79</v>
      </c>
      <c r="AT204" s="190" t="s">
        <v>70</v>
      </c>
      <c r="AU204" s="190" t="s">
        <v>79</v>
      </c>
      <c r="AY204" s="189" t="s">
        <v>250</v>
      </c>
      <c r="BK204" s="191">
        <f>BK205</f>
        <v>0</v>
      </c>
    </row>
    <row r="205" spans="2:65" s="1" customFormat="1" ht="22.5" customHeight="1">
      <c r="B205" s="41"/>
      <c r="C205" s="195" t="s">
        <v>471</v>
      </c>
      <c r="D205" s="195" t="s">
        <v>253</v>
      </c>
      <c r="E205" s="196" t="s">
        <v>596</v>
      </c>
      <c r="F205" s="197" t="s">
        <v>3445</v>
      </c>
      <c r="G205" s="198" t="s">
        <v>266</v>
      </c>
      <c r="H205" s="199">
        <v>6.0960000000000001</v>
      </c>
      <c r="I205" s="200"/>
      <c r="J205" s="201">
        <f>ROUND(I205*H205,2)</f>
        <v>0</v>
      </c>
      <c r="K205" s="197" t="s">
        <v>257</v>
      </c>
      <c r="L205" s="61"/>
      <c r="M205" s="202" t="s">
        <v>21</v>
      </c>
      <c r="N205" s="203" t="s">
        <v>43</v>
      </c>
      <c r="O205" s="42"/>
      <c r="P205" s="204">
        <f>O205*H205</f>
        <v>0</v>
      </c>
      <c r="Q205" s="204">
        <v>0</v>
      </c>
      <c r="R205" s="204">
        <f>Q205*H205</f>
        <v>0</v>
      </c>
      <c r="S205" s="204">
        <v>0</v>
      </c>
      <c r="T205" s="205">
        <f>S205*H205</f>
        <v>0</v>
      </c>
      <c r="AR205" s="24" t="s">
        <v>258</v>
      </c>
      <c r="AT205" s="24" t="s">
        <v>253</v>
      </c>
      <c r="AU205" s="24" t="s">
        <v>94</v>
      </c>
      <c r="AY205" s="24" t="s">
        <v>250</v>
      </c>
      <c r="BE205" s="206">
        <f>IF(N205="základní",J205,0)</f>
        <v>0</v>
      </c>
      <c r="BF205" s="206">
        <f>IF(N205="snížená",J205,0)</f>
        <v>0</v>
      </c>
      <c r="BG205" s="206">
        <f>IF(N205="zákl. přenesená",J205,0)</f>
        <v>0</v>
      </c>
      <c r="BH205" s="206">
        <f>IF(N205="sníž. přenesená",J205,0)</f>
        <v>0</v>
      </c>
      <c r="BI205" s="206">
        <f>IF(N205="nulová",J205,0)</f>
        <v>0</v>
      </c>
      <c r="BJ205" s="24" t="s">
        <v>94</v>
      </c>
      <c r="BK205" s="206">
        <f>ROUND(I205*H205,2)</f>
        <v>0</v>
      </c>
      <c r="BL205" s="24" t="s">
        <v>258</v>
      </c>
      <c r="BM205" s="24" t="s">
        <v>3446</v>
      </c>
    </row>
    <row r="206" spans="2:65" s="10" customFormat="1" ht="37.35" customHeight="1">
      <c r="B206" s="178"/>
      <c r="C206" s="179"/>
      <c r="D206" s="180" t="s">
        <v>70</v>
      </c>
      <c r="E206" s="181" t="s">
        <v>599</v>
      </c>
      <c r="F206" s="181" t="s">
        <v>3447</v>
      </c>
      <c r="G206" s="179"/>
      <c r="H206" s="179"/>
      <c r="I206" s="182"/>
      <c r="J206" s="183">
        <f>BK206</f>
        <v>0</v>
      </c>
      <c r="K206" s="179"/>
      <c r="L206" s="184"/>
      <c r="M206" s="185"/>
      <c r="N206" s="186"/>
      <c r="O206" s="186"/>
      <c r="P206" s="187">
        <f>P207+P226+P234+P240+P266+P273+P302+P308+P312+P322+P334+P341+P356+P373+P378</f>
        <v>0</v>
      </c>
      <c r="Q206" s="186"/>
      <c r="R206" s="187">
        <f>R207+R226+R234+R240+R266+R273+R302+R308+R312+R322+R334+R341+R356+R373+R378</f>
        <v>4.3663287799999999</v>
      </c>
      <c r="S206" s="186"/>
      <c r="T206" s="188">
        <f>T207+T226+T234+T240+T266+T273+T302+T308+T312+T322+T334+T341+T356+T373+T378</f>
        <v>2.0999999999999998E-2</v>
      </c>
      <c r="AR206" s="189" t="s">
        <v>94</v>
      </c>
      <c r="AT206" s="190" t="s">
        <v>70</v>
      </c>
      <c r="AU206" s="190" t="s">
        <v>71</v>
      </c>
      <c r="AY206" s="189" t="s">
        <v>250</v>
      </c>
      <c r="BK206" s="191">
        <f>BK207+BK226+BK234+BK240+BK266+BK273+BK302+BK308+BK312+BK322+BK334+BK341+BK356+BK373+BK378</f>
        <v>0</v>
      </c>
    </row>
    <row r="207" spans="2:65" s="10" customFormat="1" ht="19.899999999999999" customHeight="1">
      <c r="B207" s="178"/>
      <c r="C207" s="179"/>
      <c r="D207" s="192" t="s">
        <v>70</v>
      </c>
      <c r="E207" s="193" t="s">
        <v>649</v>
      </c>
      <c r="F207" s="193" t="s">
        <v>650</v>
      </c>
      <c r="G207" s="179"/>
      <c r="H207" s="179"/>
      <c r="I207" s="182"/>
      <c r="J207" s="194">
        <f>BK207</f>
        <v>0</v>
      </c>
      <c r="K207" s="179"/>
      <c r="L207" s="184"/>
      <c r="M207" s="185"/>
      <c r="N207" s="186"/>
      <c r="O207" s="186"/>
      <c r="P207" s="187">
        <f>SUM(P208:P225)</f>
        <v>0</v>
      </c>
      <c r="Q207" s="186"/>
      <c r="R207" s="187">
        <f>SUM(R208:R225)</f>
        <v>2.902298E-2</v>
      </c>
      <c r="S207" s="186"/>
      <c r="T207" s="188">
        <f>SUM(T208:T225)</f>
        <v>0</v>
      </c>
      <c r="AR207" s="189" t="s">
        <v>94</v>
      </c>
      <c r="AT207" s="190" t="s">
        <v>70</v>
      </c>
      <c r="AU207" s="190" t="s">
        <v>79</v>
      </c>
      <c r="AY207" s="189" t="s">
        <v>250</v>
      </c>
      <c r="BK207" s="191">
        <f>SUM(BK208:BK225)</f>
        <v>0</v>
      </c>
    </row>
    <row r="208" spans="2:65" s="1" customFormat="1" ht="22.5" customHeight="1">
      <c r="B208" s="41"/>
      <c r="C208" s="195" t="s">
        <v>475</v>
      </c>
      <c r="D208" s="195" t="s">
        <v>253</v>
      </c>
      <c r="E208" s="196" t="s">
        <v>675</v>
      </c>
      <c r="F208" s="197" t="s">
        <v>676</v>
      </c>
      <c r="G208" s="198" t="s">
        <v>271</v>
      </c>
      <c r="H208" s="199">
        <v>27.9</v>
      </c>
      <c r="I208" s="200"/>
      <c r="J208" s="201">
        <f>ROUND(I208*H208,2)</f>
        <v>0</v>
      </c>
      <c r="K208" s="197" t="s">
        <v>257</v>
      </c>
      <c r="L208" s="61"/>
      <c r="M208" s="202" t="s">
        <v>21</v>
      </c>
      <c r="N208" s="203" t="s">
        <v>43</v>
      </c>
      <c r="O208" s="42"/>
      <c r="P208" s="204">
        <f>O208*H208</f>
        <v>0</v>
      </c>
      <c r="Q208" s="204">
        <v>0</v>
      </c>
      <c r="R208" s="204">
        <f>Q208*H208</f>
        <v>0</v>
      </c>
      <c r="S208" s="204">
        <v>0</v>
      </c>
      <c r="T208" s="205">
        <f>S208*H208</f>
        <v>0</v>
      </c>
      <c r="AR208" s="24" t="s">
        <v>330</v>
      </c>
      <c r="AT208" s="24" t="s">
        <v>253</v>
      </c>
      <c r="AU208" s="24" t="s">
        <v>94</v>
      </c>
      <c r="AY208" s="24" t="s">
        <v>250</v>
      </c>
      <c r="BE208" s="206">
        <f>IF(N208="základní",J208,0)</f>
        <v>0</v>
      </c>
      <c r="BF208" s="206">
        <f>IF(N208="snížená",J208,0)</f>
        <v>0</v>
      </c>
      <c r="BG208" s="206">
        <f>IF(N208="zákl. přenesená",J208,0)</f>
        <v>0</v>
      </c>
      <c r="BH208" s="206">
        <f>IF(N208="sníž. přenesená",J208,0)</f>
        <v>0</v>
      </c>
      <c r="BI208" s="206">
        <f>IF(N208="nulová",J208,0)</f>
        <v>0</v>
      </c>
      <c r="BJ208" s="24" t="s">
        <v>94</v>
      </c>
      <c r="BK208" s="206">
        <f>ROUND(I208*H208,2)</f>
        <v>0</v>
      </c>
      <c r="BL208" s="24" t="s">
        <v>330</v>
      </c>
      <c r="BM208" s="24" t="s">
        <v>3448</v>
      </c>
    </row>
    <row r="209" spans="2:65" s="11" customFormat="1">
      <c r="B209" s="207"/>
      <c r="C209" s="208"/>
      <c r="D209" s="221" t="s">
        <v>260</v>
      </c>
      <c r="E209" s="231" t="s">
        <v>21</v>
      </c>
      <c r="F209" s="232" t="s">
        <v>3449</v>
      </c>
      <c r="G209" s="208"/>
      <c r="H209" s="233">
        <v>27.9</v>
      </c>
      <c r="I209" s="213"/>
      <c r="J209" s="208"/>
      <c r="K209" s="208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260</v>
      </c>
      <c r="AU209" s="218" t="s">
        <v>94</v>
      </c>
      <c r="AV209" s="11" t="s">
        <v>94</v>
      </c>
      <c r="AW209" s="11" t="s">
        <v>35</v>
      </c>
      <c r="AX209" s="11" t="s">
        <v>79</v>
      </c>
      <c r="AY209" s="218" t="s">
        <v>250</v>
      </c>
    </row>
    <row r="210" spans="2:65" s="1" customFormat="1" ht="22.5" customHeight="1">
      <c r="B210" s="41"/>
      <c r="C210" s="234" t="s">
        <v>479</v>
      </c>
      <c r="D210" s="234" t="s">
        <v>304</v>
      </c>
      <c r="E210" s="235" t="s">
        <v>710</v>
      </c>
      <c r="F210" s="236" t="s">
        <v>711</v>
      </c>
      <c r="G210" s="237" t="s">
        <v>271</v>
      </c>
      <c r="H210" s="238">
        <v>16.829999999999998</v>
      </c>
      <c r="I210" s="239"/>
      <c r="J210" s="240">
        <f>ROUND(I210*H210,2)</f>
        <v>0</v>
      </c>
      <c r="K210" s="236" t="s">
        <v>257</v>
      </c>
      <c r="L210" s="241"/>
      <c r="M210" s="242" t="s">
        <v>21</v>
      </c>
      <c r="N210" s="243" t="s">
        <v>43</v>
      </c>
      <c r="O210" s="42"/>
      <c r="P210" s="204">
        <f>O210*H210</f>
        <v>0</v>
      </c>
      <c r="Q210" s="204">
        <v>4.6000000000000001E-4</v>
      </c>
      <c r="R210" s="204">
        <f>Q210*H210</f>
        <v>7.7417999999999992E-3</v>
      </c>
      <c r="S210" s="204">
        <v>0</v>
      </c>
      <c r="T210" s="205">
        <f>S210*H210</f>
        <v>0</v>
      </c>
      <c r="AR210" s="24" t="s">
        <v>408</v>
      </c>
      <c r="AT210" s="24" t="s">
        <v>304</v>
      </c>
      <c r="AU210" s="24" t="s">
        <v>94</v>
      </c>
      <c r="AY210" s="24" t="s">
        <v>250</v>
      </c>
      <c r="BE210" s="206">
        <f>IF(N210="základní",J210,0)</f>
        <v>0</v>
      </c>
      <c r="BF210" s="206">
        <f>IF(N210="snížená",J210,0)</f>
        <v>0</v>
      </c>
      <c r="BG210" s="206">
        <f>IF(N210="zákl. přenesená",J210,0)</f>
        <v>0</v>
      </c>
      <c r="BH210" s="206">
        <f>IF(N210="sníž. přenesená",J210,0)</f>
        <v>0</v>
      </c>
      <c r="BI210" s="206">
        <f>IF(N210="nulová",J210,0)</f>
        <v>0</v>
      </c>
      <c r="BJ210" s="24" t="s">
        <v>94</v>
      </c>
      <c r="BK210" s="206">
        <f>ROUND(I210*H210,2)</f>
        <v>0</v>
      </c>
      <c r="BL210" s="24" t="s">
        <v>330</v>
      </c>
      <c r="BM210" s="24" t="s">
        <v>3450</v>
      </c>
    </row>
    <row r="211" spans="2:65" s="11" customFormat="1">
      <c r="B211" s="207"/>
      <c r="C211" s="208"/>
      <c r="D211" s="221" t="s">
        <v>260</v>
      </c>
      <c r="E211" s="231" t="s">
        <v>21</v>
      </c>
      <c r="F211" s="232" t="s">
        <v>3451</v>
      </c>
      <c r="G211" s="208"/>
      <c r="H211" s="233">
        <v>16.829999999999998</v>
      </c>
      <c r="I211" s="213"/>
      <c r="J211" s="208"/>
      <c r="K211" s="208"/>
      <c r="L211" s="214"/>
      <c r="M211" s="215"/>
      <c r="N211" s="216"/>
      <c r="O211" s="216"/>
      <c r="P211" s="216"/>
      <c r="Q211" s="216"/>
      <c r="R211" s="216"/>
      <c r="S211" s="216"/>
      <c r="T211" s="217"/>
      <c r="AT211" s="218" t="s">
        <v>260</v>
      </c>
      <c r="AU211" s="218" t="s">
        <v>94</v>
      </c>
      <c r="AV211" s="11" t="s">
        <v>94</v>
      </c>
      <c r="AW211" s="11" t="s">
        <v>35</v>
      </c>
      <c r="AX211" s="11" t="s">
        <v>79</v>
      </c>
      <c r="AY211" s="218" t="s">
        <v>250</v>
      </c>
    </row>
    <row r="212" spans="2:65" s="1" customFormat="1" ht="22.5" customHeight="1">
      <c r="B212" s="41"/>
      <c r="C212" s="234" t="s">
        <v>484</v>
      </c>
      <c r="D212" s="234" t="s">
        <v>304</v>
      </c>
      <c r="E212" s="235" t="s">
        <v>3452</v>
      </c>
      <c r="F212" s="236" t="s">
        <v>3453</v>
      </c>
      <c r="G212" s="237" t="s">
        <v>271</v>
      </c>
      <c r="H212" s="238">
        <v>11.628</v>
      </c>
      <c r="I212" s="239"/>
      <c r="J212" s="240">
        <f>ROUND(I212*H212,2)</f>
        <v>0</v>
      </c>
      <c r="K212" s="236" t="s">
        <v>257</v>
      </c>
      <c r="L212" s="241"/>
      <c r="M212" s="242" t="s">
        <v>21</v>
      </c>
      <c r="N212" s="243" t="s">
        <v>43</v>
      </c>
      <c r="O212" s="42"/>
      <c r="P212" s="204">
        <f>O212*H212</f>
        <v>0</v>
      </c>
      <c r="Q212" s="204">
        <v>1.5E-3</v>
      </c>
      <c r="R212" s="204">
        <f>Q212*H212</f>
        <v>1.7441999999999999E-2</v>
      </c>
      <c r="S212" s="204">
        <v>0</v>
      </c>
      <c r="T212" s="205">
        <f>S212*H212</f>
        <v>0</v>
      </c>
      <c r="AR212" s="24" t="s">
        <v>408</v>
      </c>
      <c r="AT212" s="24" t="s">
        <v>304</v>
      </c>
      <c r="AU212" s="24" t="s">
        <v>94</v>
      </c>
      <c r="AY212" s="24" t="s">
        <v>250</v>
      </c>
      <c r="BE212" s="206">
        <f>IF(N212="základní",J212,0)</f>
        <v>0</v>
      </c>
      <c r="BF212" s="206">
        <f>IF(N212="snížená",J212,0)</f>
        <v>0</v>
      </c>
      <c r="BG212" s="206">
        <f>IF(N212="zákl. přenesená",J212,0)</f>
        <v>0</v>
      </c>
      <c r="BH212" s="206">
        <f>IF(N212="sníž. přenesená",J212,0)</f>
        <v>0</v>
      </c>
      <c r="BI212" s="206">
        <f>IF(N212="nulová",J212,0)</f>
        <v>0</v>
      </c>
      <c r="BJ212" s="24" t="s">
        <v>94</v>
      </c>
      <c r="BK212" s="206">
        <f>ROUND(I212*H212,2)</f>
        <v>0</v>
      </c>
      <c r="BL212" s="24" t="s">
        <v>330</v>
      </c>
      <c r="BM212" s="24" t="s">
        <v>3454</v>
      </c>
    </row>
    <row r="213" spans="2:65" s="11" customFormat="1">
      <c r="B213" s="207"/>
      <c r="C213" s="208"/>
      <c r="D213" s="221" t="s">
        <v>260</v>
      </c>
      <c r="E213" s="231" t="s">
        <v>21</v>
      </c>
      <c r="F213" s="232" t="s">
        <v>3455</v>
      </c>
      <c r="G213" s="208"/>
      <c r="H213" s="233">
        <v>11.628</v>
      </c>
      <c r="I213" s="213"/>
      <c r="J213" s="208"/>
      <c r="K213" s="208"/>
      <c r="L213" s="214"/>
      <c r="M213" s="215"/>
      <c r="N213" s="216"/>
      <c r="O213" s="216"/>
      <c r="P213" s="216"/>
      <c r="Q213" s="216"/>
      <c r="R213" s="216"/>
      <c r="S213" s="216"/>
      <c r="T213" s="217"/>
      <c r="AT213" s="218" t="s">
        <v>260</v>
      </c>
      <c r="AU213" s="218" t="s">
        <v>94</v>
      </c>
      <c r="AV213" s="11" t="s">
        <v>94</v>
      </c>
      <c r="AW213" s="11" t="s">
        <v>35</v>
      </c>
      <c r="AX213" s="11" t="s">
        <v>79</v>
      </c>
      <c r="AY213" s="218" t="s">
        <v>250</v>
      </c>
    </row>
    <row r="214" spans="2:65" s="1" customFormat="1" ht="22.5" customHeight="1">
      <c r="B214" s="41"/>
      <c r="C214" s="195" t="s">
        <v>488</v>
      </c>
      <c r="D214" s="195" t="s">
        <v>253</v>
      </c>
      <c r="E214" s="196" t="s">
        <v>714</v>
      </c>
      <c r="F214" s="197" t="s">
        <v>715</v>
      </c>
      <c r="G214" s="198" t="s">
        <v>356</v>
      </c>
      <c r="H214" s="199">
        <v>22.71</v>
      </c>
      <c r="I214" s="200"/>
      <c r="J214" s="201">
        <f>ROUND(I214*H214,2)</f>
        <v>0</v>
      </c>
      <c r="K214" s="197" t="s">
        <v>257</v>
      </c>
      <c r="L214" s="61"/>
      <c r="M214" s="202" t="s">
        <v>21</v>
      </c>
      <c r="N214" s="203" t="s">
        <v>43</v>
      </c>
      <c r="O214" s="42"/>
      <c r="P214" s="204">
        <f>O214*H214</f>
        <v>0</v>
      </c>
      <c r="Q214" s="204">
        <v>0</v>
      </c>
      <c r="R214" s="204">
        <f>Q214*H214</f>
        <v>0</v>
      </c>
      <c r="S214" s="204">
        <v>0</v>
      </c>
      <c r="T214" s="205">
        <f>S214*H214</f>
        <v>0</v>
      </c>
      <c r="AR214" s="24" t="s">
        <v>330</v>
      </c>
      <c r="AT214" s="24" t="s">
        <v>253</v>
      </c>
      <c r="AU214" s="24" t="s">
        <v>94</v>
      </c>
      <c r="AY214" s="24" t="s">
        <v>250</v>
      </c>
      <c r="BE214" s="206">
        <f>IF(N214="základní",J214,0)</f>
        <v>0</v>
      </c>
      <c r="BF214" s="206">
        <f>IF(N214="snížená",J214,0)</f>
        <v>0</v>
      </c>
      <c r="BG214" s="206">
        <f>IF(N214="zákl. přenesená",J214,0)</f>
        <v>0</v>
      </c>
      <c r="BH214" s="206">
        <f>IF(N214="sníž. přenesená",J214,0)</f>
        <v>0</v>
      </c>
      <c r="BI214" s="206">
        <f>IF(N214="nulová",J214,0)</f>
        <v>0</v>
      </c>
      <c r="BJ214" s="24" t="s">
        <v>94</v>
      </c>
      <c r="BK214" s="206">
        <f>ROUND(I214*H214,2)</f>
        <v>0</v>
      </c>
      <c r="BL214" s="24" t="s">
        <v>330</v>
      </c>
      <c r="BM214" s="24" t="s">
        <v>3456</v>
      </c>
    </row>
    <row r="215" spans="2:65" s="11" customFormat="1">
      <c r="B215" s="207"/>
      <c r="C215" s="208"/>
      <c r="D215" s="209" t="s">
        <v>260</v>
      </c>
      <c r="E215" s="210" t="s">
        <v>21</v>
      </c>
      <c r="F215" s="211" t="s">
        <v>3457</v>
      </c>
      <c r="G215" s="208"/>
      <c r="H215" s="212">
        <v>5.53</v>
      </c>
      <c r="I215" s="213"/>
      <c r="J215" s="208"/>
      <c r="K215" s="208"/>
      <c r="L215" s="214"/>
      <c r="M215" s="215"/>
      <c r="N215" s="216"/>
      <c r="O215" s="216"/>
      <c r="P215" s="216"/>
      <c r="Q215" s="216"/>
      <c r="R215" s="216"/>
      <c r="S215" s="216"/>
      <c r="T215" s="217"/>
      <c r="AT215" s="218" t="s">
        <v>260</v>
      </c>
      <c r="AU215" s="218" t="s">
        <v>94</v>
      </c>
      <c r="AV215" s="11" t="s">
        <v>94</v>
      </c>
      <c r="AW215" s="11" t="s">
        <v>35</v>
      </c>
      <c r="AX215" s="11" t="s">
        <v>71</v>
      </c>
      <c r="AY215" s="218" t="s">
        <v>250</v>
      </c>
    </row>
    <row r="216" spans="2:65" s="11" customFormat="1">
      <c r="B216" s="207"/>
      <c r="C216" s="208"/>
      <c r="D216" s="209" t="s">
        <v>260</v>
      </c>
      <c r="E216" s="210" t="s">
        <v>21</v>
      </c>
      <c r="F216" s="211" t="s">
        <v>3458</v>
      </c>
      <c r="G216" s="208"/>
      <c r="H216" s="212">
        <v>11.51</v>
      </c>
      <c r="I216" s="213"/>
      <c r="J216" s="208"/>
      <c r="K216" s="208"/>
      <c r="L216" s="214"/>
      <c r="M216" s="215"/>
      <c r="N216" s="216"/>
      <c r="O216" s="216"/>
      <c r="P216" s="216"/>
      <c r="Q216" s="216"/>
      <c r="R216" s="216"/>
      <c r="S216" s="216"/>
      <c r="T216" s="217"/>
      <c r="AT216" s="218" t="s">
        <v>260</v>
      </c>
      <c r="AU216" s="218" t="s">
        <v>94</v>
      </c>
      <c r="AV216" s="11" t="s">
        <v>94</v>
      </c>
      <c r="AW216" s="11" t="s">
        <v>35</v>
      </c>
      <c r="AX216" s="11" t="s">
        <v>71</v>
      </c>
      <c r="AY216" s="218" t="s">
        <v>250</v>
      </c>
    </row>
    <row r="217" spans="2:65" s="11" customFormat="1">
      <c r="B217" s="207"/>
      <c r="C217" s="208"/>
      <c r="D217" s="209" t="s">
        <v>260</v>
      </c>
      <c r="E217" s="210" t="s">
        <v>21</v>
      </c>
      <c r="F217" s="211" t="s">
        <v>3459</v>
      </c>
      <c r="G217" s="208"/>
      <c r="H217" s="212">
        <v>5.67</v>
      </c>
      <c r="I217" s="213"/>
      <c r="J217" s="208"/>
      <c r="K217" s="208"/>
      <c r="L217" s="214"/>
      <c r="M217" s="215"/>
      <c r="N217" s="216"/>
      <c r="O217" s="216"/>
      <c r="P217" s="216"/>
      <c r="Q217" s="216"/>
      <c r="R217" s="216"/>
      <c r="S217" s="216"/>
      <c r="T217" s="217"/>
      <c r="AT217" s="218" t="s">
        <v>260</v>
      </c>
      <c r="AU217" s="218" t="s">
        <v>94</v>
      </c>
      <c r="AV217" s="11" t="s">
        <v>94</v>
      </c>
      <c r="AW217" s="11" t="s">
        <v>35</v>
      </c>
      <c r="AX217" s="11" t="s">
        <v>71</v>
      </c>
      <c r="AY217" s="218" t="s">
        <v>250</v>
      </c>
    </row>
    <row r="218" spans="2:65" s="12" customFormat="1">
      <c r="B218" s="219"/>
      <c r="C218" s="220"/>
      <c r="D218" s="221" t="s">
        <v>260</v>
      </c>
      <c r="E218" s="222" t="s">
        <v>142</v>
      </c>
      <c r="F218" s="223" t="s">
        <v>263</v>
      </c>
      <c r="G218" s="220"/>
      <c r="H218" s="224">
        <v>22.71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AT218" s="230" t="s">
        <v>260</v>
      </c>
      <c r="AU218" s="230" t="s">
        <v>94</v>
      </c>
      <c r="AV218" s="12" t="s">
        <v>251</v>
      </c>
      <c r="AW218" s="12" t="s">
        <v>35</v>
      </c>
      <c r="AX218" s="12" t="s">
        <v>79</v>
      </c>
      <c r="AY218" s="230" t="s">
        <v>250</v>
      </c>
    </row>
    <row r="219" spans="2:65" s="1" customFormat="1" ht="22.5" customHeight="1">
      <c r="B219" s="41"/>
      <c r="C219" s="234" t="s">
        <v>493</v>
      </c>
      <c r="D219" s="234" t="s">
        <v>304</v>
      </c>
      <c r="E219" s="235" t="s">
        <v>730</v>
      </c>
      <c r="F219" s="236" t="s">
        <v>731</v>
      </c>
      <c r="G219" s="237" t="s">
        <v>356</v>
      </c>
      <c r="H219" s="238">
        <v>23.164000000000001</v>
      </c>
      <c r="I219" s="239"/>
      <c r="J219" s="240">
        <f>ROUND(I219*H219,2)</f>
        <v>0</v>
      </c>
      <c r="K219" s="236" t="s">
        <v>257</v>
      </c>
      <c r="L219" s="241"/>
      <c r="M219" s="242" t="s">
        <v>21</v>
      </c>
      <c r="N219" s="243" t="s">
        <v>43</v>
      </c>
      <c r="O219" s="42"/>
      <c r="P219" s="204">
        <f>O219*H219</f>
        <v>0</v>
      </c>
      <c r="Q219" s="204">
        <v>2.0000000000000002E-5</v>
      </c>
      <c r="R219" s="204">
        <f>Q219*H219</f>
        <v>4.6328000000000005E-4</v>
      </c>
      <c r="S219" s="204">
        <v>0</v>
      </c>
      <c r="T219" s="205">
        <f>S219*H219</f>
        <v>0</v>
      </c>
      <c r="AR219" s="24" t="s">
        <v>408</v>
      </c>
      <c r="AT219" s="24" t="s">
        <v>304</v>
      </c>
      <c r="AU219" s="24" t="s">
        <v>94</v>
      </c>
      <c r="AY219" s="24" t="s">
        <v>250</v>
      </c>
      <c r="BE219" s="206">
        <f>IF(N219="základní",J219,0)</f>
        <v>0</v>
      </c>
      <c r="BF219" s="206">
        <f>IF(N219="snížená",J219,0)</f>
        <v>0</v>
      </c>
      <c r="BG219" s="206">
        <f>IF(N219="zákl. přenesená",J219,0)</f>
        <v>0</v>
      </c>
      <c r="BH219" s="206">
        <f>IF(N219="sníž. přenesená",J219,0)</f>
        <v>0</v>
      </c>
      <c r="BI219" s="206">
        <f>IF(N219="nulová",J219,0)</f>
        <v>0</v>
      </c>
      <c r="BJ219" s="24" t="s">
        <v>94</v>
      </c>
      <c r="BK219" s="206">
        <f>ROUND(I219*H219,2)</f>
        <v>0</v>
      </c>
      <c r="BL219" s="24" t="s">
        <v>330</v>
      </c>
      <c r="BM219" s="24" t="s">
        <v>3460</v>
      </c>
    </row>
    <row r="220" spans="2:65" s="11" customFormat="1">
      <c r="B220" s="207"/>
      <c r="C220" s="208"/>
      <c r="D220" s="221" t="s">
        <v>260</v>
      </c>
      <c r="E220" s="231" t="s">
        <v>21</v>
      </c>
      <c r="F220" s="232" t="s">
        <v>733</v>
      </c>
      <c r="G220" s="208"/>
      <c r="H220" s="233">
        <v>23.164000000000001</v>
      </c>
      <c r="I220" s="213"/>
      <c r="J220" s="208"/>
      <c r="K220" s="208"/>
      <c r="L220" s="214"/>
      <c r="M220" s="215"/>
      <c r="N220" s="216"/>
      <c r="O220" s="216"/>
      <c r="P220" s="216"/>
      <c r="Q220" s="216"/>
      <c r="R220" s="216"/>
      <c r="S220" s="216"/>
      <c r="T220" s="217"/>
      <c r="AT220" s="218" t="s">
        <v>260</v>
      </c>
      <c r="AU220" s="218" t="s">
        <v>94</v>
      </c>
      <c r="AV220" s="11" t="s">
        <v>94</v>
      </c>
      <c r="AW220" s="11" t="s">
        <v>35</v>
      </c>
      <c r="AX220" s="11" t="s">
        <v>79</v>
      </c>
      <c r="AY220" s="218" t="s">
        <v>250</v>
      </c>
    </row>
    <row r="221" spans="2:65" s="1" customFormat="1" ht="22.5" customHeight="1">
      <c r="B221" s="41"/>
      <c r="C221" s="195" t="s">
        <v>497</v>
      </c>
      <c r="D221" s="195" t="s">
        <v>253</v>
      </c>
      <c r="E221" s="196" t="s">
        <v>769</v>
      </c>
      <c r="F221" s="197" t="s">
        <v>770</v>
      </c>
      <c r="G221" s="198" t="s">
        <v>271</v>
      </c>
      <c r="H221" s="199">
        <v>27.9</v>
      </c>
      <c r="I221" s="200"/>
      <c r="J221" s="201">
        <f>ROUND(I221*H221,2)</f>
        <v>0</v>
      </c>
      <c r="K221" s="197" t="s">
        <v>257</v>
      </c>
      <c r="L221" s="61"/>
      <c r="M221" s="202" t="s">
        <v>21</v>
      </c>
      <c r="N221" s="203" t="s">
        <v>43</v>
      </c>
      <c r="O221" s="42"/>
      <c r="P221" s="204">
        <f>O221*H221</f>
        <v>0</v>
      </c>
      <c r="Q221" s="204">
        <v>0</v>
      </c>
      <c r="R221" s="204">
        <f>Q221*H221</f>
        <v>0</v>
      </c>
      <c r="S221" s="204">
        <v>0</v>
      </c>
      <c r="T221" s="205">
        <f>S221*H221</f>
        <v>0</v>
      </c>
      <c r="AR221" s="24" t="s">
        <v>330</v>
      </c>
      <c r="AT221" s="24" t="s">
        <v>253</v>
      </c>
      <c r="AU221" s="24" t="s">
        <v>94</v>
      </c>
      <c r="AY221" s="24" t="s">
        <v>250</v>
      </c>
      <c r="BE221" s="206">
        <f>IF(N221="základní",J221,0)</f>
        <v>0</v>
      </c>
      <c r="BF221" s="206">
        <f>IF(N221="snížená",J221,0)</f>
        <v>0</v>
      </c>
      <c r="BG221" s="206">
        <f>IF(N221="zákl. přenesená",J221,0)</f>
        <v>0</v>
      </c>
      <c r="BH221" s="206">
        <f>IF(N221="sníž. přenesená",J221,0)</f>
        <v>0</v>
      </c>
      <c r="BI221" s="206">
        <f>IF(N221="nulová",J221,0)</f>
        <v>0</v>
      </c>
      <c r="BJ221" s="24" t="s">
        <v>94</v>
      </c>
      <c r="BK221" s="206">
        <f>ROUND(I221*H221,2)</f>
        <v>0</v>
      </c>
      <c r="BL221" s="24" t="s">
        <v>330</v>
      </c>
      <c r="BM221" s="24" t="s">
        <v>3461</v>
      </c>
    </row>
    <row r="222" spans="2:65" s="11" customFormat="1">
      <c r="B222" s="207"/>
      <c r="C222" s="208"/>
      <c r="D222" s="221" t="s">
        <v>260</v>
      </c>
      <c r="E222" s="231" t="s">
        <v>21</v>
      </c>
      <c r="F222" s="232" t="s">
        <v>3449</v>
      </c>
      <c r="G222" s="208"/>
      <c r="H222" s="233">
        <v>27.9</v>
      </c>
      <c r="I222" s="213"/>
      <c r="J222" s="208"/>
      <c r="K222" s="208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260</v>
      </c>
      <c r="AU222" s="218" t="s">
        <v>94</v>
      </c>
      <c r="AV222" s="11" t="s">
        <v>94</v>
      </c>
      <c r="AW222" s="11" t="s">
        <v>35</v>
      </c>
      <c r="AX222" s="11" t="s">
        <v>79</v>
      </c>
      <c r="AY222" s="218" t="s">
        <v>250</v>
      </c>
    </row>
    <row r="223" spans="2:65" s="1" customFormat="1" ht="22.5" customHeight="1">
      <c r="B223" s="41"/>
      <c r="C223" s="234" t="s">
        <v>503</v>
      </c>
      <c r="D223" s="234" t="s">
        <v>304</v>
      </c>
      <c r="E223" s="235" t="s">
        <v>774</v>
      </c>
      <c r="F223" s="236" t="s">
        <v>775</v>
      </c>
      <c r="G223" s="237" t="s">
        <v>271</v>
      </c>
      <c r="H223" s="238">
        <v>30.69</v>
      </c>
      <c r="I223" s="239"/>
      <c r="J223" s="240">
        <f>ROUND(I223*H223,2)</f>
        <v>0</v>
      </c>
      <c r="K223" s="236" t="s">
        <v>257</v>
      </c>
      <c r="L223" s="241"/>
      <c r="M223" s="242" t="s">
        <v>21</v>
      </c>
      <c r="N223" s="243" t="s">
        <v>43</v>
      </c>
      <c r="O223" s="42"/>
      <c r="P223" s="204">
        <f>O223*H223</f>
        <v>0</v>
      </c>
      <c r="Q223" s="204">
        <v>1.1E-4</v>
      </c>
      <c r="R223" s="204">
        <f>Q223*H223</f>
        <v>3.3759000000000003E-3</v>
      </c>
      <c r="S223" s="204">
        <v>0</v>
      </c>
      <c r="T223" s="205">
        <f>S223*H223</f>
        <v>0</v>
      </c>
      <c r="AR223" s="24" t="s">
        <v>408</v>
      </c>
      <c r="AT223" s="24" t="s">
        <v>304</v>
      </c>
      <c r="AU223" s="24" t="s">
        <v>94</v>
      </c>
      <c r="AY223" s="24" t="s">
        <v>250</v>
      </c>
      <c r="BE223" s="206">
        <f>IF(N223="základní",J223,0)</f>
        <v>0</v>
      </c>
      <c r="BF223" s="206">
        <f>IF(N223="snížená",J223,0)</f>
        <v>0</v>
      </c>
      <c r="BG223" s="206">
        <f>IF(N223="zákl. přenesená",J223,0)</f>
        <v>0</v>
      </c>
      <c r="BH223" s="206">
        <f>IF(N223="sníž. přenesená",J223,0)</f>
        <v>0</v>
      </c>
      <c r="BI223" s="206">
        <f>IF(N223="nulová",J223,0)</f>
        <v>0</v>
      </c>
      <c r="BJ223" s="24" t="s">
        <v>94</v>
      </c>
      <c r="BK223" s="206">
        <f>ROUND(I223*H223,2)</f>
        <v>0</v>
      </c>
      <c r="BL223" s="24" t="s">
        <v>330</v>
      </c>
      <c r="BM223" s="24" t="s">
        <v>3462</v>
      </c>
    </row>
    <row r="224" spans="2:65" s="11" customFormat="1">
      <c r="B224" s="207"/>
      <c r="C224" s="208"/>
      <c r="D224" s="221" t="s">
        <v>260</v>
      </c>
      <c r="E224" s="231" t="s">
        <v>21</v>
      </c>
      <c r="F224" s="232" t="s">
        <v>3463</v>
      </c>
      <c r="G224" s="208"/>
      <c r="H224" s="233">
        <v>30.69</v>
      </c>
      <c r="I224" s="213"/>
      <c r="J224" s="208"/>
      <c r="K224" s="208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260</v>
      </c>
      <c r="AU224" s="218" t="s">
        <v>94</v>
      </c>
      <c r="AV224" s="11" t="s">
        <v>94</v>
      </c>
      <c r="AW224" s="11" t="s">
        <v>35</v>
      </c>
      <c r="AX224" s="11" t="s">
        <v>79</v>
      </c>
      <c r="AY224" s="218" t="s">
        <v>250</v>
      </c>
    </row>
    <row r="225" spans="2:65" s="1" customFormat="1" ht="22.5" customHeight="1">
      <c r="B225" s="41"/>
      <c r="C225" s="195" t="s">
        <v>508</v>
      </c>
      <c r="D225" s="195" t="s">
        <v>253</v>
      </c>
      <c r="E225" s="196" t="s">
        <v>779</v>
      </c>
      <c r="F225" s="197" t="s">
        <v>780</v>
      </c>
      <c r="G225" s="198" t="s">
        <v>647</v>
      </c>
      <c r="H225" s="255"/>
      <c r="I225" s="200"/>
      <c r="J225" s="201">
        <f>ROUND(I225*H225,2)</f>
        <v>0</v>
      </c>
      <c r="K225" s="197" t="s">
        <v>257</v>
      </c>
      <c r="L225" s="61"/>
      <c r="M225" s="202" t="s">
        <v>21</v>
      </c>
      <c r="N225" s="203" t="s">
        <v>43</v>
      </c>
      <c r="O225" s="42"/>
      <c r="P225" s="204">
        <f>O225*H225</f>
        <v>0</v>
      </c>
      <c r="Q225" s="204">
        <v>0</v>
      </c>
      <c r="R225" s="204">
        <f>Q225*H225</f>
        <v>0</v>
      </c>
      <c r="S225" s="204">
        <v>0</v>
      </c>
      <c r="T225" s="205">
        <f>S225*H225</f>
        <v>0</v>
      </c>
      <c r="AR225" s="24" t="s">
        <v>330</v>
      </c>
      <c r="AT225" s="24" t="s">
        <v>253</v>
      </c>
      <c r="AU225" s="24" t="s">
        <v>94</v>
      </c>
      <c r="AY225" s="24" t="s">
        <v>250</v>
      </c>
      <c r="BE225" s="206">
        <f>IF(N225="základní",J225,0)</f>
        <v>0</v>
      </c>
      <c r="BF225" s="206">
        <f>IF(N225="snížená",J225,0)</f>
        <v>0</v>
      </c>
      <c r="BG225" s="206">
        <f>IF(N225="zákl. přenesená",J225,0)</f>
        <v>0</v>
      </c>
      <c r="BH225" s="206">
        <f>IF(N225="sníž. přenesená",J225,0)</f>
        <v>0</v>
      </c>
      <c r="BI225" s="206">
        <f>IF(N225="nulová",J225,0)</f>
        <v>0</v>
      </c>
      <c r="BJ225" s="24" t="s">
        <v>94</v>
      </c>
      <c r="BK225" s="206">
        <f>ROUND(I225*H225,2)</f>
        <v>0</v>
      </c>
      <c r="BL225" s="24" t="s">
        <v>330</v>
      </c>
      <c r="BM225" s="24" t="s">
        <v>3464</v>
      </c>
    </row>
    <row r="226" spans="2:65" s="10" customFormat="1" ht="29.85" customHeight="1">
      <c r="B226" s="178"/>
      <c r="C226" s="179"/>
      <c r="D226" s="192" t="s">
        <v>70</v>
      </c>
      <c r="E226" s="193" t="s">
        <v>847</v>
      </c>
      <c r="F226" s="193" t="s">
        <v>848</v>
      </c>
      <c r="G226" s="179"/>
      <c r="H226" s="179"/>
      <c r="I226" s="182"/>
      <c r="J226" s="194">
        <f>BK226</f>
        <v>0</v>
      </c>
      <c r="K226" s="179"/>
      <c r="L226" s="184"/>
      <c r="M226" s="185"/>
      <c r="N226" s="186"/>
      <c r="O226" s="186"/>
      <c r="P226" s="187">
        <f>SUM(P227:P233)</f>
        <v>0</v>
      </c>
      <c r="Q226" s="186"/>
      <c r="R226" s="187">
        <f>SUM(R227:R233)</f>
        <v>4.1340000000000002E-2</v>
      </c>
      <c r="S226" s="186"/>
      <c r="T226" s="188">
        <f>SUM(T227:T233)</f>
        <v>0</v>
      </c>
      <c r="AR226" s="189" t="s">
        <v>94</v>
      </c>
      <c r="AT226" s="190" t="s">
        <v>70</v>
      </c>
      <c r="AU226" s="190" t="s">
        <v>79</v>
      </c>
      <c r="AY226" s="189" t="s">
        <v>250</v>
      </c>
      <c r="BK226" s="191">
        <f>SUM(BK227:BK233)</f>
        <v>0</v>
      </c>
    </row>
    <row r="227" spans="2:65" s="1" customFormat="1" ht="22.5" customHeight="1">
      <c r="B227" s="41"/>
      <c r="C227" s="195" t="s">
        <v>513</v>
      </c>
      <c r="D227" s="195" t="s">
        <v>253</v>
      </c>
      <c r="E227" s="196" t="s">
        <v>789</v>
      </c>
      <c r="F227" s="197" t="s">
        <v>3465</v>
      </c>
      <c r="G227" s="198" t="s">
        <v>356</v>
      </c>
      <c r="H227" s="199">
        <v>49</v>
      </c>
      <c r="I227" s="200"/>
      <c r="J227" s="201">
        <f t="shared" ref="J227:J233" si="0">ROUND(I227*H227,2)</f>
        <v>0</v>
      </c>
      <c r="K227" s="197" t="s">
        <v>21</v>
      </c>
      <c r="L227" s="61"/>
      <c r="M227" s="202" t="s">
        <v>21</v>
      </c>
      <c r="N227" s="203" t="s">
        <v>43</v>
      </c>
      <c r="O227" s="42"/>
      <c r="P227" s="204">
        <f t="shared" ref="P227:P233" si="1">O227*H227</f>
        <v>0</v>
      </c>
      <c r="Q227" s="204">
        <v>1.4999999999999999E-4</v>
      </c>
      <c r="R227" s="204">
        <f t="shared" ref="R227:R233" si="2">Q227*H227</f>
        <v>7.3499999999999998E-3</v>
      </c>
      <c r="S227" s="204">
        <v>0</v>
      </c>
      <c r="T227" s="205">
        <f t="shared" ref="T227:T233" si="3">S227*H227</f>
        <v>0</v>
      </c>
      <c r="AR227" s="24" t="s">
        <v>330</v>
      </c>
      <c r="AT227" s="24" t="s">
        <v>253</v>
      </c>
      <c r="AU227" s="24" t="s">
        <v>94</v>
      </c>
      <c r="AY227" s="24" t="s">
        <v>250</v>
      </c>
      <c r="BE227" s="206">
        <f t="shared" ref="BE227:BE233" si="4">IF(N227="základní",J227,0)</f>
        <v>0</v>
      </c>
      <c r="BF227" s="206">
        <f t="shared" ref="BF227:BF233" si="5">IF(N227="snížená",J227,0)</f>
        <v>0</v>
      </c>
      <c r="BG227" s="206">
        <f t="shared" ref="BG227:BG233" si="6">IF(N227="zákl. přenesená",J227,0)</f>
        <v>0</v>
      </c>
      <c r="BH227" s="206">
        <f t="shared" ref="BH227:BH233" si="7">IF(N227="sníž. přenesená",J227,0)</f>
        <v>0</v>
      </c>
      <c r="BI227" s="206">
        <f t="shared" ref="BI227:BI233" si="8">IF(N227="nulová",J227,0)</f>
        <v>0</v>
      </c>
      <c r="BJ227" s="24" t="s">
        <v>94</v>
      </c>
      <c r="BK227" s="206">
        <f t="shared" ref="BK227:BK233" si="9">ROUND(I227*H227,2)</f>
        <v>0</v>
      </c>
      <c r="BL227" s="24" t="s">
        <v>330</v>
      </c>
      <c r="BM227" s="24" t="s">
        <v>3466</v>
      </c>
    </row>
    <row r="228" spans="2:65" s="1" customFormat="1" ht="22.5" customHeight="1">
      <c r="B228" s="41"/>
      <c r="C228" s="195" t="s">
        <v>518</v>
      </c>
      <c r="D228" s="195" t="s">
        <v>253</v>
      </c>
      <c r="E228" s="196" t="s">
        <v>793</v>
      </c>
      <c r="F228" s="197" t="s">
        <v>3467</v>
      </c>
      <c r="G228" s="198" t="s">
        <v>301</v>
      </c>
      <c r="H228" s="199">
        <v>1</v>
      </c>
      <c r="I228" s="200"/>
      <c r="J228" s="201">
        <f t="shared" si="0"/>
        <v>0</v>
      </c>
      <c r="K228" s="197" t="s">
        <v>21</v>
      </c>
      <c r="L228" s="61"/>
      <c r="M228" s="202" t="s">
        <v>21</v>
      </c>
      <c r="N228" s="203" t="s">
        <v>43</v>
      </c>
      <c r="O228" s="42"/>
      <c r="P228" s="204">
        <f t="shared" si="1"/>
        <v>0</v>
      </c>
      <c r="Q228" s="204">
        <v>1.0300000000000001E-3</v>
      </c>
      <c r="R228" s="204">
        <f t="shared" si="2"/>
        <v>1.0300000000000001E-3</v>
      </c>
      <c r="S228" s="204">
        <v>0</v>
      </c>
      <c r="T228" s="205">
        <f t="shared" si="3"/>
        <v>0</v>
      </c>
      <c r="AR228" s="24" t="s">
        <v>330</v>
      </c>
      <c r="AT228" s="24" t="s">
        <v>253</v>
      </c>
      <c r="AU228" s="24" t="s">
        <v>94</v>
      </c>
      <c r="AY228" s="24" t="s">
        <v>250</v>
      </c>
      <c r="BE228" s="206">
        <f t="shared" si="4"/>
        <v>0</v>
      </c>
      <c r="BF228" s="206">
        <f t="shared" si="5"/>
        <v>0</v>
      </c>
      <c r="BG228" s="206">
        <f t="shared" si="6"/>
        <v>0</v>
      </c>
      <c r="BH228" s="206">
        <f t="shared" si="7"/>
        <v>0</v>
      </c>
      <c r="BI228" s="206">
        <f t="shared" si="8"/>
        <v>0</v>
      </c>
      <c r="BJ228" s="24" t="s">
        <v>94</v>
      </c>
      <c r="BK228" s="206">
        <f t="shared" si="9"/>
        <v>0</v>
      </c>
      <c r="BL228" s="24" t="s">
        <v>330</v>
      </c>
      <c r="BM228" s="24" t="s">
        <v>3468</v>
      </c>
    </row>
    <row r="229" spans="2:65" s="1" customFormat="1" ht="22.5" customHeight="1">
      <c r="B229" s="41"/>
      <c r="C229" s="195" t="s">
        <v>523</v>
      </c>
      <c r="D229" s="195" t="s">
        <v>253</v>
      </c>
      <c r="E229" s="196" t="s">
        <v>797</v>
      </c>
      <c r="F229" s="197" t="s">
        <v>3469</v>
      </c>
      <c r="G229" s="198" t="s">
        <v>356</v>
      </c>
      <c r="H229" s="199">
        <v>18</v>
      </c>
      <c r="I229" s="200"/>
      <c r="J229" s="201">
        <f t="shared" si="0"/>
        <v>0</v>
      </c>
      <c r="K229" s="197" t="s">
        <v>21</v>
      </c>
      <c r="L229" s="61"/>
      <c r="M229" s="202" t="s">
        <v>21</v>
      </c>
      <c r="N229" s="203" t="s">
        <v>43</v>
      </c>
      <c r="O229" s="42"/>
      <c r="P229" s="204">
        <f t="shared" si="1"/>
        <v>0</v>
      </c>
      <c r="Q229" s="204">
        <v>2.9999999999999997E-4</v>
      </c>
      <c r="R229" s="204">
        <f t="shared" si="2"/>
        <v>5.3999999999999994E-3</v>
      </c>
      <c r="S229" s="204">
        <v>0</v>
      </c>
      <c r="T229" s="205">
        <f t="shared" si="3"/>
        <v>0</v>
      </c>
      <c r="AR229" s="24" t="s">
        <v>330</v>
      </c>
      <c r="AT229" s="24" t="s">
        <v>253</v>
      </c>
      <c r="AU229" s="24" t="s">
        <v>94</v>
      </c>
      <c r="AY229" s="24" t="s">
        <v>250</v>
      </c>
      <c r="BE229" s="206">
        <f t="shared" si="4"/>
        <v>0</v>
      </c>
      <c r="BF229" s="206">
        <f t="shared" si="5"/>
        <v>0</v>
      </c>
      <c r="BG229" s="206">
        <f t="shared" si="6"/>
        <v>0</v>
      </c>
      <c r="BH229" s="206">
        <f t="shared" si="7"/>
        <v>0</v>
      </c>
      <c r="BI229" s="206">
        <f t="shared" si="8"/>
        <v>0</v>
      </c>
      <c r="BJ229" s="24" t="s">
        <v>94</v>
      </c>
      <c r="BK229" s="206">
        <f t="shared" si="9"/>
        <v>0</v>
      </c>
      <c r="BL229" s="24" t="s">
        <v>330</v>
      </c>
      <c r="BM229" s="24" t="s">
        <v>3470</v>
      </c>
    </row>
    <row r="230" spans="2:65" s="1" customFormat="1" ht="22.5" customHeight="1">
      <c r="B230" s="41"/>
      <c r="C230" s="195" t="s">
        <v>528</v>
      </c>
      <c r="D230" s="195" t="s">
        <v>253</v>
      </c>
      <c r="E230" s="196" t="s">
        <v>801</v>
      </c>
      <c r="F230" s="197" t="s">
        <v>887</v>
      </c>
      <c r="G230" s="198" t="s">
        <v>356</v>
      </c>
      <c r="H230" s="199">
        <v>67</v>
      </c>
      <c r="I230" s="200"/>
      <c r="J230" s="201">
        <f t="shared" si="0"/>
        <v>0</v>
      </c>
      <c r="K230" s="197" t="s">
        <v>21</v>
      </c>
      <c r="L230" s="61"/>
      <c r="M230" s="202" t="s">
        <v>21</v>
      </c>
      <c r="N230" s="203" t="s">
        <v>43</v>
      </c>
      <c r="O230" s="42"/>
      <c r="P230" s="204">
        <f t="shared" si="1"/>
        <v>0</v>
      </c>
      <c r="Q230" s="204">
        <v>4.0000000000000002E-4</v>
      </c>
      <c r="R230" s="204">
        <f t="shared" si="2"/>
        <v>2.6800000000000001E-2</v>
      </c>
      <c r="S230" s="204">
        <v>0</v>
      </c>
      <c r="T230" s="205">
        <f t="shared" si="3"/>
        <v>0</v>
      </c>
      <c r="AR230" s="24" t="s">
        <v>330</v>
      </c>
      <c r="AT230" s="24" t="s">
        <v>253</v>
      </c>
      <c r="AU230" s="24" t="s">
        <v>94</v>
      </c>
      <c r="AY230" s="24" t="s">
        <v>250</v>
      </c>
      <c r="BE230" s="206">
        <f t="shared" si="4"/>
        <v>0</v>
      </c>
      <c r="BF230" s="206">
        <f t="shared" si="5"/>
        <v>0</v>
      </c>
      <c r="BG230" s="206">
        <f t="shared" si="6"/>
        <v>0</v>
      </c>
      <c r="BH230" s="206">
        <f t="shared" si="7"/>
        <v>0</v>
      </c>
      <c r="BI230" s="206">
        <f t="shared" si="8"/>
        <v>0</v>
      </c>
      <c r="BJ230" s="24" t="s">
        <v>94</v>
      </c>
      <c r="BK230" s="206">
        <f t="shared" si="9"/>
        <v>0</v>
      </c>
      <c r="BL230" s="24" t="s">
        <v>330</v>
      </c>
      <c r="BM230" s="24" t="s">
        <v>3471</v>
      </c>
    </row>
    <row r="231" spans="2:65" s="1" customFormat="1" ht="22.5" customHeight="1">
      <c r="B231" s="41"/>
      <c r="C231" s="195" t="s">
        <v>532</v>
      </c>
      <c r="D231" s="195" t="s">
        <v>253</v>
      </c>
      <c r="E231" s="196" t="s">
        <v>805</v>
      </c>
      <c r="F231" s="197" t="s">
        <v>891</v>
      </c>
      <c r="G231" s="198" t="s">
        <v>356</v>
      </c>
      <c r="H231" s="199">
        <v>67</v>
      </c>
      <c r="I231" s="200"/>
      <c r="J231" s="201">
        <f t="shared" si="0"/>
        <v>0</v>
      </c>
      <c r="K231" s="197" t="s">
        <v>21</v>
      </c>
      <c r="L231" s="61"/>
      <c r="M231" s="202" t="s">
        <v>21</v>
      </c>
      <c r="N231" s="203" t="s">
        <v>43</v>
      </c>
      <c r="O231" s="42"/>
      <c r="P231" s="204">
        <f t="shared" si="1"/>
        <v>0</v>
      </c>
      <c r="Q231" s="204">
        <v>1.0000000000000001E-5</v>
      </c>
      <c r="R231" s="204">
        <f t="shared" si="2"/>
        <v>6.7000000000000002E-4</v>
      </c>
      <c r="S231" s="204">
        <v>0</v>
      </c>
      <c r="T231" s="205">
        <f t="shared" si="3"/>
        <v>0</v>
      </c>
      <c r="AR231" s="24" t="s">
        <v>330</v>
      </c>
      <c r="AT231" s="24" t="s">
        <v>253</v>
      </c>
      <c r="AU231" s="24" t="s">
        <v>94</v>
      </c>
      <c r="AY231" s="24" t="s">
        <v>250</v>
      </c>
      <c r="BE231" s="206">
        <f t="shared" si="4"/>
        <v>0</v>
      </c>
      <c r="BF231" s="206">
        <f t="shared" si="5"/>
        <v>0</v>
      </c>
      <c r="BG231" s="206">
        <f t="shared" si="6"/>
        <v>0</v>
      </c>
      <c r="BH231" s="206">
        <f t="shared" si="7"/>
        <v>0</v>
      </c>
      <c r="BI231" s="206">
        <f t="shared" si="8"/>
        <v>0</v>
      </c>
      <c r="BJ231" s="24" t="s">
        <v>94</v>
      </c>
      <c r="BK231" s="206">
        <f t="shared" si="9"/>
        <v>0</v>
      </c>
      <c r="BL231" s="24" t="s">
        <v>330</v>
      </c>
      <c r="BM231" s="24" t="s">
        <v>3472</v>
      </c>
    </row>
    <row r="232" spans="2:65" s="1" customFormat="1" ht="22.5" customHeight="1">
      <c r="B232" s="41"/>
      <c r="C232" s="195" t="s">
        <v>537</v>
      </c>
      <c r="D232" s="195" t="s">
        <v>253</v>
      </c>
      <c r="E232" s="196" t="s">
        <v>809</v>
      </c>
      <c r="F232" s="197" t="s">
        <v>899</v>
      </c>
      <c r="G232" s="198" t="s">
        <v>266</v>
      </c>
      <c r="H232" s="199">
        <v>0.5</v>
      </c>
      <c r="I232" s="200"/>
      <c r="J232" s="201">
        <f t="shared" si="0"/>
        <v>0</v>
      </c>
      <c r="K232" s="197" t="s">
        <v>21</v>
      </c>
      <c r="L232" s="61"/>
      <c r="M232" s="202" t="s">
        <v>21</v>
      </c>
      <c r="N232" s="203" t="s">
        <v>43</v>
      </c>
      <c r="O232" s="42"/>
      <c r="P232" s="204">
        <f t="shared" si="1"/>
        <v>0</v>
      </c>
      <c r="Q232" s="204">
        <v>0</v>
      </c>
      <c r="R232" s="204">
        <f t="shared" si="2"/>
        <v>0</v>
      </c>
      <c r="S232" s="204">
        <v>0</v>
      </c>
      <c r="T232" s="205">
        <f t="shared" si="3"/>
        <v>0</v>
      </c>
      <c r="AR232" s="24" t="s">
        <v>330</v>
      </c>
      <c r="AT232" s="24" t="s">
        <v>253</v>
      </c>
      <c r="AU232" s="24" t="s">
        <v>94</v>
      </c>
      <c r="AY232" s="24" t="s">
        <v>250</v>
      </c>
      <c r="BE232" s="206">
        <f t="shared" si="4"/>
        <v>0</v>
      </c>
      <c r="BF232" s="206">
        <f t="shared" si="5"/>
        <v>0</v>
      </c>
      <c r="BG232" s="206">
        <f t="shared" si="6"/>
        <v>0</v>
      </c>
      <c r="BH232" s="206">
        <f t="shared" si="7"/>
        <v>0</v>
      </c>
      <c r="BI232" s="206">
        <f t="shared" si="8"/>
        <v>0</v>
      </c>
      <c r="BJ232" s="24" t="s">
        <v>94</v>
      </c>
      <c r="BK232" s="206">
        <f t="shared" si="9"/>
        <v>0</v>
      </c>
      <c r="BL232" s="24" t="s">
        <v>330</v>
      </c>
      <c r="BM232" s="24" t="s">
        <v>3473</v>
      </c>
    </row>
    <row r="233" spans="2:65" s="1" customFormat="1" ht="22.5" customHeight="1">
      <c r="B233" s="41"/>
      <c r="C233" s="195" t="s">
        <v>542</v>
      </c>
      <c r="D233" s="195" t="s">
        <v>253</v>
      </c>
      <c r="E233" s="196" t="s">
        <v>813</v>
      </c>
      <c r="F233" s="197" t="s">
        <v>3474</v>
      </c>
      <c r="G233" s="198" t="s">
        <v>301</v>
      </c>
      <c r="H233" s="199">
        <v>1</v>
      </c>
      <c r="I233" s="200"/>
      <c r="J233" s="201">
        <f t="shared" si="0"/>
        <v>0</v>
      </c>
      <c r="K233" s="197" t="s">
        <v>21</v>
      </c>
      <c r="L233" s="61"/>
      <c r="M233" s="202" t="s">
        <v>21</v>
      </c>
      <c r="N233" s="203" t="s">
        <v>43</v>
      </c>
      <c r="O233" s="42"/>
      <c r="P233" s="204">
        <f t="shared" si="1"/>
        <v>0</v>
      </c>
      <c r="Q233" s="204">
        <v>9.0000000000000006E-5</v>
      </c>
      <c r="R233" s="204">
        <f t="shared" si="2"/>
        <v>9.0000000000000006E-5</v>
      </c>
      <c r="S233" s="204">
        <v>0</v>
      </c>
      <c r="T233" s="205">
        <f t="shared" si="3"/>
        <v>0</v>
      </c>
      <c r="AR233" s="24" t="s">
        <v>330</v>
      </c>
      <c r="AT233" s="24" t="s">
        <v>253</v>
      </c>
      <c r="AU233" s="24" t="s">
        <v>94</v>
      </c>
      <c r="AY233" s="24" t="s">
        <v>250</v>
      </c>
      <c r="BE233" s="206">
        <f t="shared" si="4"/>
        <v>0</v>
      </c>
      <c r="BF233" s="206">
        <f t="shared" si="5"/>
        <v>0</v>
      </c>
      <c r="BG233" s="206">
        <f t="shared" si="6"/>
        <v>0</v>
      </c>
      <c r="BH233" s="206">
        <f t="shared" si="7"/>
        <v>0</v>
      </c>
      <c r="BI233" s="206">
        <f t="shared" si="8"/>
        <v>0</v>
      </c>
      <c r="BJ233" s="24" t="s">
        <v>94</v>
      </c>
      <c r="BK233" s="206">
        <f t="shared" si="9"/>
        <v>0</v>
      </c>
      <c r="BL233" s="24" t="s">
        <v>330</v>
      </c>
      <c r="BM233" s="24" t="s">
        <v>3475</v>
      </c>
    </row>
    <row r="234" spans="2:65" s="10" customFormat="1" ht="29.85" customHeight="1">
      <c r="B234" s="178"/>
      <c r="C234" s="179"/>
      <c r="D234" s="192" t="s">
        <v>70</v>
      </c>
      <c r="E234" s="193" t="s">
        <v>901</v>
      </c>
      <c r="F234" s="193" t="s">
        <v>902</v>
      </c>
      <c r="G234" s="179"/>
      <c r="H234" s="179"/>
      <c r="I234" s="182"/>
      <c r="J234" s="194">
        <f>BK234</f>
        <v>0</v>
      </c>
      <c r="K234" s="179"/>
      <c r="L234" s="184"/>
      <c r="M234" s="185"/>
      <c r="N234" s="186"/>
      <c r="O234" s="186"/>
      <c r="P234" s="187">
        <f>SUM(P235:P239)</f>
        <v>0</v>
      </c>
      <c r="Q234" s="186"/>
      <c r="R234" s="187">
        <f>SUM(R235:R239)</f>
        <v>1.499E-2</v>
      </c>
      <c r="S234" s="186"/>
      <c r="T234" s="188">
        <f>SUM(T235:T239)</f>
        <v>0</v>
      </c>
      <c r="AR234" s="189" t="s">
        <v>94</v>
      </c>
      <c r="AT234" s="190" t="s">
        <v>70</v>
      </c>
      <c r="AU234" s="190" t="s">
        <v>79</v>
      </c>
      <c r="AY234" s="189" t="s">
        <v>250</v>
      </c>
      <c r="BK234" s="191">
        <f>SUM(BK235:BK239)</f>
        <v>0</v>
      </c>
    </row>
    <row r="235" spans="2:65" s="1" customFormat="1" ht="22.5" customHeight="1">
      <c r="B235" s="41"/>
      <c r="C235" s="195" t="s">
        <v>547</v>
      </c>
      <c r="D235" s="195" t="s">
        <v>253</v>
      </c>
      <c r="E235" s="196" t="s">
        <v>797</v>
      </c>
      <c r="F235" s="197" t="s">
        <v>3469</v>
      </c>
      <c r="G235" s="198" t="s">
        <v>356</v>
      </c>
      <c r="H235" s="199">
        <v>48</v>
      </c>
      <c r="I235" s="200"/>
      <c r="J235" s="201">
        <f>ROUND(I235*H235,2)</f>
        <v>0</v>
      </c>
      <c r="K235" s="197" t="s">
        <v>21</v>
      </c>
      <c r="L235" s="61"/>
      <c r="M235" s="202" t="s">
        <v>21</v>
      </c>
      <c r="N235" s="203" t="s">
        <v>43</v>
      </c>
      <c r="O235" s="42"/>
      <c r="P235" s="204">
        <f>O235*H235</f>
        <v>0</v>
      </c>
      <c r="Q235" s="204">
        <v>2.9999999999999997E-4</v>
      </c>
      <c r="R235" s="204">
        <f>Q235*H235</f>
        <v>1.44E-2</v>
      </c>
      <c r="S235" s="204">
        <v>0</v>
      </c>
      <c r="T235" s="205">
        <f>S235*H235</f>
        <v>0</v>
      </c>
      <c r="AR235" s="24" t="s">
        <v>330</v>
      </c>
      <c r="AT235" s="24" t="s">
        <v>253</v>
      </c>
      <c r="AU235" s="24" t="s">
        <v>94</v>
      </c>
      <c r="AY235" s="24" t="s">
        <v>250</v>
      </c>
      <c r="BE235" s="206">
        <f>IF(N235="základní",J235,0)</f>
        <v>0</v>
      </c>
      <c r="BF235" s="206">
        <f>IF(N235="snížená",J235,0)</f>
        <v>0</v>
      </c>
      <c r="BG235" s="206">
        <f>IF(N235="zákl. přenesená",J235,0)</f>
        <v>0</v>
      </c>
      <c r="BH235" s="206">
        <f>IF(N235="sníž. přenesená",J235,0)</f>
        <v>0</v>
      </c>
      <c r="BI235" s="206">
        <f>IF(N235="nulová",J235,0)</f>
        <v>0</v>
      </c>
      <c r="BJ235" s="24" t="s">
        <v>94</v>
      </c>
      <c r="BK235" s="206">
        <f>ROUND(I235*H235,2)</f>
        <v>0</v>
      </c>
      <c r="BL235" s="24" t="s">
        <v>330</v>
      </c>
      <c r="BM235" s="24" t="s">
        <v>3476</v>
      </c>
    </row>
    <row r="236" spans="2:65" s="1" customFormat="1" ht="22.5" customHeight="1">
      <c r="B236" s="41"/>
      <c r="C236" s="195" t="s">
        <v>551</v>
      </c>
      <c r="D236" s="195" t="s">
        <v>253</v>
      </c>
      <c r="E236" s="196" t="s">
        <v>817</v>
      </c>
      <c r="F236" s="197" t="s">
        <v>3477</v>
      </c>
      <c r="G236" s="198" t="s">
        <v>301</v>
      </c>
      <c r="H236" s="199">
        <v>1</v>
      </c>
      <c r="I236" s="200"/>
      <c r="J236" s="201">
        <f>ROUND(I236*H236,2)</f>
        <v>0</v>
      </c>
      <c r="K236" s="197" t="s">
        <v>21</v>
      </c>
      <c r="L236" s="61"/>
      <c r="M236" s="202" t="s">
        <v>21</v>
      </c>
      <c r="N236" s="203" t="s">
        <v>43</v>
      </c>
      <c r="O236" s="42"/>
      <c r="P236" s="204">
        <f>O236*H236</f>
        <v>0</v>
      </c>
      <c r="Q236" s="204">
        <v>5.9000000000000003E-4</v>
      </c>
      <c r="R236" s="204">
        <f>Q236*H236</f>
        <v>5.9000000000000003E-4</v>
      </c>
      <c r="S236" s="204">
        <v>0</v>
      </c>
      <c r="T236" s="205">
        <f>S236*H236</f>
        <v>0</v>
      </c>
      <c r="AR236" s="24" t="s">
        <v>330</v>
      </c>
      <c r="AT236" s="24" t="s">
        <v>253</v>
      </c>
      <c r="AU236" s="24" t="s">
        <v>94</v>
      </c>
      <c r="AY236" s="24" t="s">
        <v>250</v>
      </c>
      <c r="BE236" s="206">
        <f>IF(N236="základní",J236,0)</f>
        <v>0</v>
      </c>
      <c r="BF236" s="206">
        <f>IF(N236="snížená",J236,0)</f>
        <v>0</v>
      </c>
      <c r="BG236" s="206">
        <f>IF(N236="zákl. přenesená",J236,0)</f>
        <v>0</v>
      </c>
      <c r="BH236" s="206">
        <f>IF(N236="sníž. přenesená",J236,0)</f>
        <v>0</v>
      </c>
      <c r="BI236" s="206">
        <f>IF(N236="nulová",J236,0)</f>
        <v>0</v>
      </c>
      <c r="BJ236" s="24" t="s">
        <v>94</v>
      </c>
      <c r="BK236" s="206">
        <f>ROUND(I236*H236,2)</f>
        <v>0</v>
      </c>
      <c r="BL236" s="24" t="s">
        <v>330</v>
      </c>
      <c r="BM236" s="24" t="s">
        <v>3478</v>
      </c>
    </row>
    <row r="237" spans="2:65" s="1" customFormat="1" ht="22.5" customHeight="1">
      <c r="B237" s="41"/>
      <c r="C237" s="195" t="s">
        <v>560</v>
      </c>
      <c r="D237" s="195" t="s">
        <v>253</v>
      </c>
      <c r="E237" s="196" t="s">
        <v>822</v>
      </c>
      <c r="F237" s="197" t="s">
        <v>921</v>
      </c>
      <c r="G237" s="198" t="s">
        <v>301</v>
      </c>
      <c r="H237" s="199">
        <v>9</v>
      </c>
      <c r="I237" s="200"/>
      <c r="J237" s="201">
        <f>ROUND(I237*H237,2)</f>
        <v>0</v>
      </c>
      <c r="K237" s="197" t="s">
        <v>21</v>
      </c>
      <c r="L237" s="61"/>
      <c r="M237" s="202" t="s">
        <v>21</v>
      </c>
      <c r="N237" s="203" t="s">
        <v>43</v>
      </c>
      <c r="O237" s="42"/>
      <c r="P237" s="204">
        <f>O237*H237</f>
        <v>0</v>
      </c>
      <c r="Q237" s="204">
        <v>0</v>
      </c>
      <c r="R237" s="204">
        <f>Q237*H237</f>
        <v>0</v>
      </c>
      <c r="S237" s="204">
        <v>0</v>
      </c>
      <c r="T237" s="205">
        <f>S237*H237</f>
        <v>0</v>
      </c>
      <c r="AR237" s="24" t="s">
        <v>330</v>
      </c>
      <c r="AT237" s="24" t="s">
        <v>253</v>
      </c>
      <c r="AU237" s="24" t="s">
        <v>94</v>
      </c>
      <c r="AY237" s="24" t="s">
        <v>250</v>
      </c>
      <c r="BE237" s="206">
        <f>IF(N237="základní",J237,0)</f>
        <v>0</v>
      </c>
      <c r="BF237" s="206">
        <f>IF(N237="snížená",J237,0)</f>
        <v>0</v>
      </c>
      <c r="BG237" s="206">
        <f>IF(N237="zákl. přenesená",J237,0)</f>
        <v>0</v>
      </c>
      <c r="BH237" s="206">
        <f>IF(N237="sníž. přenesená",J237,0)</f>
        <v>0</v>
      </c>
      <c r="BI237" s="206">
        <f>IF(N237="nulová",J237,0)</f>
        <v>0</v>
      </c>
      <c r="BJ237" s="24" t="s">
        <v>94</v>
      </c>
      <c r="BK237" s="206">
        <f>ROUND(I237*H237,2)</f>
        <v>0</v>
      </c>
      <c r="BL237" s="24" t="s">
        <v>330</v>
      </c>
      <c r="BM237" s="24" t="s">
        <v>3479</v>
      </c>
    </row>
    <row r="238" spans="2:65" s="1" customFormat="1" ht="22.5" customHeight="1">
      <c r="B238" s="41"/>
      <c r="C238" s="195" t="s">
        <v>571</v>
      </c>
      <c r="D238" s="195" t="s">
        <v>253</v>
      </c>
      <c r="E238" s="196" t="s">
        <v>826</v>
      </c>
      <c r="F238" s="197" t="s">
        <v>925</v>
      </c>
      <c r="G238" s="198" t="s">
        <v>832</v>
      </c>
      <c r="H238" s="199">
        <v>1</v>
      </c>
      <c r="I238" s="200"/>
      <c r="J238" s="201">
        <f>ROUND(I238*H238,2)</f>
        <v>0</v>
      </c>
      <c r="K238" s="197" t="s">
        <v>21</v>
      </c>
      <c r="L238" s="61"/>
      <c r="M238" s="202" t="s">
        <v>21</v>
      </c>
      <c r="N238" s="203" t="s">
        <v>43</v>
      </c>
      <c r="O238" s="42"/>
      <c r="P238" s="204">
        <f>O238*H238</f>
        <v>0</v>
      </c>
      <c r="Q238" s="204">
        <v>0</v>
      </c>
      <c r="R238" s="204">
        <f>Q238*H238</f>
        <v>0</v>
      </c>
      <c r="S238" s="204">
        <v>0</v>
      </c>
      <c r="T238" s="205">
        <f>S238*H238</f>
        <v>0</v>
      </c>
      <c r="AR238" s="24" t="s">
        <v>330</v>
      </c>
      <c r="AT238" s="24" t="s">
        <v>253</v>
      </c>
      <c r="AU238" s="24" t="s">
        <v>94</v>
      </c>
      <c r="AY238" s="24" t="s">
        <v>250</v>
      </c>
      <c r="BE238" s="206">
        <f>IF(N238="základní",J238,0)</f>
        <v>0</v>
      </c>
      <c r="BF238" s="206">
        <f>IF(N238="snížená",J238,0)</f>
        <v>0</v>
      </c>
      <c r="BG238" s="206">
        <f>IF(N238="zákl. přenesená",J238,0)</f>
        <v>0</v>
      </c>
      <c r="BH238" s="206">
        <f>IF(N238="sníž. přenesená",J238,0)</f>
        <v>0</v>
      </c>
      <c r="BI238" s="206">
        <f>IF(N238="nulová",J238,0)</f>
        <v>0</v>
      </c>
      <c r="BJ238" s="24" t="s">
        <v>94</v>
      </c>
      <c r="BK238" s="206">
        <f>ROUND(I238*H238,2)</f>
        <v>0</v>
      </c>
      <c r="BL238" s="24" t="s">
        <v>330</v>
      </c>
      <c r="BM238" s="24" t="s">
        <v>3480</v>
      </c>
    </row>
    <row r="239" spans="2:65" s="1" customFormat="1" ht="22.5" customHeight="1">
      <c r="B239" s="41"/>
      <c r="C239" s="195" t="s">
        <v>577</v>
      </c>
      <c r="D239" s="195" t="s">
        <v>253</v>
      </c>
      <c r="E239" s="196" t="s">
        <v>830</v>
      </c>
      <c r="F239" s="197" t="s">
        <v>929</v>
      </c>
      <c r="G239" s="198" t="s">
        <v>266</v>
      </c>
      <c r="H239" s="199">
        <v>0.2</v>
      </c>
      <c r="I239" s="200"/>
      <c r="J239" s="201">
        <f>ROUND(I239*H239,2)</f>
        <v>0</v>
      </c>
      <c r="K239" s="197" t="s">
        <v>21</v>
      </c>
      <c r="L239" s="61"/>
      <c r="M239" s="202" t="s">
        <v>21</v>
      </c>
      <c r="N239" s="203" t="s">
        <v>43</v>
      </c>
      <c r="O239" s="42"/>
      <c r="P239" s="204">
        <f>O239*H239</f>
        <v>0</v>
      </c>
      <c r="Q239" s="204">
        <v>0</v>
      </c>
      <c r="R239" s="204">
        <f>Q239*H239</f>
        <v>0</v>
      </c>
      <c r="S239" s="204">
        <v>0</v>
      </c>
      <c r="T239" s="205">
        <f>S239*H239</f>
        <v>0</v>
      </c>
      <c r="AR239" s="24" t="s">
        <v>330</v>
      </c>
      <c r="AT239" s="24" t="s">
        <v>253</v>
      </c>
      <c r="AU239" s="24" t="s">
        <v>94</v>
      </c>
      <c r="AY239" s="24" t="s">
        <v>250</v>
      </c>
      <c r="BE239" s="206">
        <f>IF(N239="základní",J239,0)</f>
        <v>0</v>
      </c>
      <c r="BF239" s="206">
        <f>IF(N239="snížená",J239,0)</f>
        <v>0</v>
      </c>
      <c r="BG239" s="206">
        <f>IF(N239="zákl. přenesená",J239,0)</f>
        <v>0</v>
      </c>
      <c r="BH239" s="206">
        <f>IF(N239="sníž. přenesená",J239,0)</f>
        <v>0</v>
      </c>
      <c r="BI239" s="206">
        <f>IF(N239="nulová",J239,0)</f>
        <v>0</v>
      </c>
      <c r="BJ239" s="24" t="s">
        <v>94</v>
      </c>
      <c r="BK239" s="206">
        <f>ROUND(I239*H239,2)</f>
        <v>0</v>
      </c>
      <c r="BL239" s="24" t="s">
        <v>330</v>
      </c>
      <c r="BM239" s="24" t="s">
        <v>3481</v>
      </c>
    </row>
    <row r="240" spans="2:65" s="10" customFormat="1" ht="29.85" customHeight="1">
      <c r="B240" s="178"/>
      <c r="C240" s="179"/>
      <c r="D240" s="192" t="s">
        <v>70</v>
      </c>
      <c r="E240" s="193" t="s">
        <v>1098</v>
      </c>
      <c r="F240" s="193" t="s">
        <v>1099</v>
      </c>
      <c r="G240" s="179"/>
      <c r="H240" s="179"/>
      <c r="I240" s="182"/>
      <c r="J240" s="194">
        <f>BK240</f>
        <v>0</v>
      </c>
      <c r="K240" s="179"/>
      <c r="L240" s="184"/>
      <c r="M240" s="185"/>
      <c r="N240" s="186"/>
      <c r="O240" s="186"/>
      <c r="P240" s="187">
        <f>SUM(P241:P265)</f>
        <v>0</v>
      </c>
      <c r="Q240" s="186"/>
      <c r="R240" s="187">
        <f>SUM(R241:R265)</f>
        <v>4.897E-2</v>
      </c>
      <c r="S240" s="186"/>
      <c r="T240" s="188">
        <f>SUM(T241:T265)</f>
        <v>0</v>
      </c>
      <c r="AR240" s="189" t="s">
        <v>94</v>
      </c>
      <c r="AT240" s="190" t="s">
        <v>70</v>
      </c>
      <c r="AU240" s="190" t="s">
        <v>79</v>
      </c>
      <c r="AY240" s="189" t="s">
        <v>250</v>
      </c>
      <c r="BK240" s="191">
        <f>SUM(BK241:BK265)</f>
        <v>0</v>
      </c>
    </row>
    <row r="241" spans="2:65" s="1" customFormat="1" ht="22.5" customHeight="1">
      <c r="B241" s="41"/>
      <c r="C241" s="195" t="s">
        <v>581</v>
      </c>
      <c r="D241" s="195" t="s">
        <v>253</v>
      </c>
      <c r="E241" s="196" t="s">
        <v>3482</v>
      </c>
      <c r="F241" s="197" t="s">
        <v>3483</v>
      </c>
      <c r="G241" s="198" t="s">
        <v>356</v>
      </c>
      <c r="H241" s="199">
        <v>10</v>
      </c>
      <c r="I241" s="200"/>
      <c r="J241" s="201">
        <f t="shared" ref="J241:J265" si="10">ROUND(I241*H241,2)</f>
        <v>0</v>
      </c>
      <c r="K241" s="197" t="s">
        <v>21</v>
      </c>
      <c r="L241" s="61"/>
      <c r="M241" s="202" t="s">
        <v>21</v>
      </c>
      <c r="N241" s="203" t="s">
        <v>43</v>
      </c>
      <c r="O241" s="42"/>
      <c r="P241" s="204">
        <f t="shared" ref="P241:P265" si="11">O241*H241</f>
        <v>0</v>
      </c>
      <c r="Q241" s="204">
        <v>0</v>
      </c>
      <c r="R241" s="204">
        <f t="shared" ref="R241:R265" si="12">Q241*H241</f>
        <v>0</v>
      </c>
      <c r="S241" s="204">
        <v>0</v>
      </c>
      <c r="T241" s="205">
        <f t="shared" ref="T241:T265" si="13">S241*H241</f>
        <v>0</v>
      </c>
      <c r="AR241" s="24" t="s">
        <v>330</v>
      </c>
      <c r="AT241" s="24" t="s">
        <v>253</v>
      </c>
      <c r="AU241" s="24" t="s">
        <v>94</v>
      </c>
      <c r="AY241" s="24" t="s">
        <v>250</v>
      </c>
      <c r="BE241" s="206">
        <f t="shared" ref="BE241:BE265" si="14">IF(N241="základní",J241,0)</f>
        <v>0</v>
      </c>
      <c r="BF241" s="206">
        <f t="shared" ref="BF241:BF265" si="15">IF(N241="snížená",J241,0)</f>
        <v>0</v>
      </c>
      <c r="BG241" s="206">
        <f t="shared" ref="BG241:BG265" si="16">IF(N241="zákl. přenesená",J241,0)</f>
        <v>0</v>
      </c>
      <c r="BH241" s="206">
        <f t="shared" ref="BH241:BH265" si="17">IF(N241="sníž. přenesená",J241,0)</f>
        <v>0</v>
      </c>
      <c r="BI241" s="206">
        <f t="shared" ref="BI241:BI265" si="18">IF(N241="nulová",J241,0)</f>
        <v>0</v>
      </c>
      <c r="BJ241" s="24" t="s">
        <v>94</v>
      </c>
      <c r="BK241" s="206">
        <f t="shared" ref="BK241:BK265" si="19">ROUND(I241*H241,2)</f>
        <v>0</v>
      </c>
      <c r="BL241" s="24" t="s">
        <v>330</v>
      </c>
      <c r="BM241" s="24" t="s">
        <v>3484</v>
      </c>
    </row>
    <row r="242" spans="2:65" s="1" customFormat="1" ht="22.5" customHeight="1">
      <c r="B242" s="41"/>
      <c r="C242" s="234" t="s">
        <v>585</v>
      </c>
      <c r="D242" s="234" t="s">
        <v>304</v>
      </c>
      <c r="E242" s="235" t="s">
        <v>3485</v>
      </c>
      <c r="F242" s="236" t="s">
        <v>3486</v>
      </c>
      <c r="G242" s="237" t="s">
        <v>356</v>
      </c>
      <c r="H242" s="238">
        <v>10</v>
      </c>
      <c r="I242" s="239"/>
      <c r="J242" s="240">
        <f t="shared" si="10"/>
        <v>0</v>
      </c>
      <c r="K242" s="236" t="s">
        <v>21</v>
      </c>
      <c r="L242" s="241"/>
      <c r="M242" s="242" t="s">
        <v>21</v>
      </c>
      <c r="N242" s="243" t="s">
        <v>43</v>
      </c>
      <c r="O242" s="42"/>
      <c r="P242" s="204">
        <f t="shared" si="11"/>
        <v>0</v>
      </c>
      <c r="Q242" s="204">
        <v>4.0000000000000003E-5</v>
      </c>
      <c r="R242" s="204">
        <f t="shared" si="12"/>
        <v>4.0000000000000002E-4</v>
      </c>
      <c r="S242" s="204">
        <v>0</v>
      </c>
      <c r="T242" s="205">
        <f t="shared" si="13"/>
        <v>0</v>
      </c>
      <c r="AR242" s="24" t="s">
        <v>408</v>
      </c>
      <c r="AT242" s="24" t="s">
        <v>304</v>
      </c>
      <c r="AU242" s="24" t="s">
        <v>94</v>
      </c>
      <c r="AY242" s="24" t="s">
        <v>250</v>
      </c>
      <c r="BE242" s="206">
        <f t="shared" si="14"/>
        <v>0</v>
      </c>
      <c r="BF242" s="206">
        <f t="shared" si="15"/>
        <v>0</v>
      </c>
      <c r="BG242" s="206">
        <f t="shared" si="16"/>
        <v>0</v>
      </c>
      <c r="BH242" s="206">
        <f t="shared" si="17"/>
        <v>0</v>
      </c>
      <c r="BI242" s="206">
        <f t="shared" si="18"/>
        <v>0</v>
      </c>
      <c r="BJ242" s="24" t="s">
        <v>94</v>
      </c>
      <c r="BK242" s="206">
        <f t="shared" si="19"/>
        <v>0</v>
      </c>
      <c r="BL242" s="24" t="s">
        <v>330</v>
      </c>
      <c r="BM242" s="24" t="s">
        <v>3487</v>
      </c>
    </row>
    <row r="243" spans="2:65" s="1" customFormat="1" ht="22.5" customHeight="1">
      <c r="B243" s="41"/>
      <c r="C243" s="195" t="s">
        <v>589</v>
      </c>
      <c r="D243" s="195" t="s">
        <v>253</v>
      </c>
      <c r="E243" s="196" t="s">
        <v>3488</v>
      </c>
      <c r="F243" s="197" t="s">
        <v>3489</v>
      </c>
      <c r="G243" s="198" t="s">
        <v>356</v>
      </c>
      <c r="H243" s="199">
        <v>27</v>
      </c>
      <c r="I243" s="200"/>
      <c r="J243" s="201">
        <f t="shared" si="10"/>
        <v>0</v>
      </c>
      <c r="K243" s="197" t="s">
        <v>21</v>
      </c>
      <c r="L243" s="61"/>
      <c r="M243" s="202" t="s">
        <v>21</v>
      </c>
      <c r="N243" s="203" t="s">
        <v>43</v>
      </c>
      <c r="O243" s="42"/>
      <c r="P243" s="204">
        <f t="shared" si="11"/>
        <v>0</v>
      </c>
      <c r="Q243" s="204">
        <v>0</v>
      </c>
      <c r="R243" s="204">
        <f t="shared" si="12"/>
        <v>0</v>
      </c>
      <c r="S243" s="204">
        <v>0</v>
      </c>
      <c r="T243" s="205">
        <f t="shared" si="13"/>
        <v>0</v>
      </c>
      <c r="AR243" s="24" t="s">
        <v>330</v>
      </c>
      <c r="AT243" s="24" t="s">
        <v>253</v>
      </c>
      <c r="AU243" s="24" t="s">
        <v>94</v>
      </c>
      <c r="AY243" s="24" t="s">
        <v>250</v>
      </c>
      <c r="BE243" s="206">
        <f t="shared" si="14"/>
        <v>0</v>
      </c>
      <c r="BF243" s="206">
        <f t="shared" si="15"/>
        <v>0</v>
      </c>
      <c r="BG243" s="206">
        <f t="shared" si="16"/>
        <v>0</v>
      </c>
      <c r="BH243" s="206">
        <f t="shared" si="17"/>
        <v>0</v>
      </c>
      <c r="BI243" s="206">
        <f t="shared" si="18"/>
        <v>0</v>
      </c>
      <c r="BJ243" s="24" t="s">
        <v>94</v>
      </c>
      <c r="BK243" s="206">
        <f t="shared" si="19"/>
        <v>0</v>
      </c>
      <c r="BL243" s="24" t="s">
        <v>330</v>
      </c>
      <c r="BM243" s="24" t="s">
        <v>3490</v>
      </c>
    </row>
    <row r="244" spans="2:65" s="1" customFormat="1" ht="22.5" customHeight="1">
      <c r="B244" s="41"/>
      <c r="C244" s="234" t="s">
        <v>595</v>
      </c>
      <c r="D244" s="234" t="s">
        <v>304</v>
      </c>
      <c r="E244" s="235" t="s">
        <v>3491</v>
      </c>
      <c r="F244" s="236" t="s">
        <v>3492</v>
      </c>
      <c r="G244" s="237" t="s">
        <v>356</v>
      </c>
      <c r="H244" s="238">
        <v>25</v>
      </c>
      <c r="I244" s="239"/>
      <c r="J244" s="240">
        <f t="shared" si="10"/>
        <v>0</v>
      </c>
      <c r="K244" s="236" t="s">
        <v>21</v>
      </c>
      <c r="L244" s="241"/>
      <c r="M244" s="242" t="s">
        <v>21</v>
      </c>
      <c r="N244" s="243" t="s">
        <v>43</v>
      </c>
      <c r="O244" s="42"/>
      <c r="P244" s="204">
        <f t="shared" si="11"/>
        <v>0</v>
      </c>
      <c r="Q244" s="204">
        <v>5.0000000000000002E-5</v>
      </c>
      <c r="R244" s="204">
        <f t="shared" si="12"/>
        <v>1.25E-3</v>
      </c>
      <c r="S244" s="204">
        <v>0</v>
      </c>
      <c r="T244" s="205">
        <f t="shared" si="13"/>
        <v>0</v>
      </c>
      <c r="AR244" s="24" t="s">
        <v>408</v>
      </c>
      <c r="AT244" s="24" t="s">
        <v>304</v>
      </c>
      <c r="AU244" s="24" t="s">
        <v>94</v>
      </c>
      <c r="AY244" s="24" t="s">
        <v>250</v>
      </c>
      <c r="BE244" s="206">
        <f t="shared" si="14"/>
        <v>0</v>
      </c>
      <c r="BF244" s="206">
        <f t="shared" si="15"/>
        <v>0</v>
      </c>
      <c r="BG244" s="206">
        <f t="shared" si="16"/>
        <v>0</v>
      </c>
      <c r="BH244" s="206">
        <f t="shared" si="17"/>
        <v>0</v>
      </c>
      <c r="BI244" s="206">
        <f t="shared" si="18"/>
        <v>0</v>
      </c>
      <c r="BJ244" s="24" t="s">
        <v>94</v>
      </c>
      <c r="BK244" s="206">
        <f t="shared" si="19"/>
        <v>0</v>
      </c>
      <c r="BL244" s="24" t="s">
        <v>330</v>
      </c>
      <c r="BM244" s="24" t="s">
        <v>3493</v>
      </c>
    </row>
    <row r="245" spans="2:65" s="1" customFormat="1" ht="22.5" customHeight="1">
      <c r="B245" s="41"/>
      <c r="C245" s="195" t="s">
        <v>603</v>
      </c>
      <c r="D245" s="195" t="s">
        <v>253</v>
      </c>
      <c r="E245" s="196" t="s">
        <v>3494</v>
      </c>
      <c r="F245" s="197" t="s">
        <v>3495</v>
      </c>
      <c r="G245" s="198" t="s">
        <v>356</v>
      </c>
      <c r="H245" s="199">
        <v>52</v>
      </c>
      <c r="I245" s="200"/>
      <c r="J245" s="201">
        <f t="shared" si="10"/>
        <v>0</v>
      </c>
      <c r="K245" s="197" t="s">
        <v>21</v>
      </c>
      <c r="L245" s="61"/>
      <c r="M245" s="202" t="s">
        <v>21</v>
      </c>
      <c r="N245" s="203" t="s">
        <v>43</v>
      </c>
      <c r="O245" s="42"/>
      <c r="P245" s="204">
        <f t="shared" si="11"/>
        <v>0</v>
      </c>
      <c r="Q245" s="204">
        <v>0</v>
      </c>
      <c r="R245" s="204">
        <f t="shared" si="12"/>
        <v>0</v>
      </c>
      <c r="S245" s="204">
        <v>0</v>
      </c>
      <c r="T245" s="205">
        <f t="shared" si="13"/>
        <v>0</v>
      </c>
      <c r="AR245" s="24" t="s">
        <v>330</v>
      </c>
      <c r="AT245" s="24" t="s">
        <v>253</v>
      </c>
      <c r="AU245" s="24" t="s">
        <v>94</v>
      </c>
      <c r="AY245" s="24" t="s">
        <v>250</v>
      </c>
      <c r="BE245" s="206">
        <f t="shared" si="14"/>
        <v>0</v>
      </c>
      <c r="BF245" s="206">
        <f t="shared" si="15"/>
        <v>0</v>
      </c>
      <c r="BG245" s="206">
        <f t="shared" si="16"/>
        <v>0</v>
      </c>
      <c r="BH245" s="206">
        <f t="shared" si="17"/>
        <v>0</v>
      </c>
      <c r="BI245" s="206">
        <f t="shared" si="18"/>
        <v>0</v>
      </c>
      <c r="BJ245" s="24" t="s">
        <v>94</v>
      </c>
      <c r="BK245" s="206">
        <f t="shared" si="19"/>
        <v>0</v>
      </c>
      <c r="BL245" s="24" t="s">
        <v>330</v>
      </c>
      <c r="BM245" s="24" t="s">
        <v>3496</v>
      </c>
    </row>
    <row r="246" spans="2:65" s="1" customFormat="1" ht="22.5" customHeight="1">
      <c r="B246" s="41"/>
      <c r="C246" s="234" t="s">
        <v>608</v>
      </c>
      <c r="D246" s="234" t="s">
        <v>304</v>
      </c>
      <c r="E246" s="235" t="s">
        <v>3497</v>
      </c>
      <c r="F246" s="236" t="s">
        <v>3498</v>
      </c>
      <c r="G246" s="237" t="s">
        <v>3499</v>
      </c>
      <c r="H246" s="238">
        <v>10</v>
      </c>
      <c r="I246" s="239"/>
      <c r="J246" s="240">
        <f t="shared" si="10"/>
        <v>0</v>
      </c>
      <c r="K246" s="236" t="s">
        <v>21</v>
      </c>
      <c r="L246" s="241"/>
      <c r="M246" s="242" t="s">
        <v>21</v>
      </c>
      <c r="N246" s="243" t="s">
        <v>43</v>
      </c>
      <c r="O246" s="42"/>
      <c r="P246" s="204">
        <f t="shared" si="11"/>
        <v>0</v>
      </c>
      <c r="Q246" s="204">
        <v>1.2E-4</v>
      </c>
      <c r="R246" s="204">
        <f t="shared" si="12"/>
        <v>1.2000000000000001E-3</v>
      </c>
      <c r="S246" s="204">
        <v>0</v>
      </c>
      <c r="T246" s="205">
        <f t="shared" si="13"/>
        <v>0</v>
      </c>
      <c r="AR246" s="24" t="s">
        <v>408</v>
      </c>
      <c r="AT246" s="24" t="s">
        <v>304</v>
      </c>
      <c r="AU246" s="24" t="s">
        <v>94</v>
      </c>
      <c r="AY246" s="24" t="s">
        <v>250</v>
      </c>
      <c r="BE246" s="206">
        <f t="shared" si="14"/>
        <v>0</v>
      </c>
      <c r="BF246" s="206">
        <f t="shared" si="15"/>
        <v>0</v>
      </c>
      <c r="BG246" s="206">
        <f t="shared" si="16"/>
        <v>0</v>
      </c>
      <c r="BH246" s="206">
        <f t="shared" si="17"/>
        <v>0</v>
      </c>
      <c r="BI246" s="206">
        <f t="shared" si="18"/>
        <v>0</v>
      </c>
      <c r="BJ246" s="24" t="s">
        <v>94</v>
      </c>
      <c r="BK246" s="206">
        <f t="shared" si="19"/>
        <v>0</v>
      </c>
      <c r="BL246" s="24" t="s">
        <v>330</v>
      </c>
      <c r="BM246" s="24" t="s">
        <v>3500</v>
      </c>
    </row>
    <row r="247" spans="2:65" s="1" customFormat="1" ht="22.5" customHeight="1">
      <c r="B247" s="41"/>
      <c r="C247" s="195" t="s">
        <v>613</v>
      </c>
      <c r="D247" s="195" t="s">
        <v>253</v>
      </c>
      <c r="E247" s="196" t="s">
        <v>3501</v>
      </c>
      <c r="F247" s="197" t="s">
        <v>3502</v>
      </c>
      <c r="G247" s="198" t="s">
        <v>3499</v>
      </c>
      <c r="H247" s="199">
        <v>9</v>
      </c>
      <c r="I247" s="200"/>
      <c r="J247" s="201">
        <f t="shared" si="10"/>
        <v>0</v>
      </c>
      <c r="K247" s="197" t="s">
        <v>21</v>
      </c>
      <c r="L247" s="61"/>
      <c r="M247" s="202" t="s">
        <v>21</v>
      </c>
      <c r="N247" s="203" t="s">
        <v>43</v>
      </c>
      <c r="O247" s="42"/>
      <c r="P247" s="204">
        <f t="shared" si="11"/>
        <v>0</v>
      </c>
      <c r="Q247" s="204">
        <v>0</v>
      </c>
      <c r="R247" s="204">
        <f t="shared" si="12"/>
        <v>0</v>
      </c>
      <c r="S247" s="204">
        <v>0</v>
      </c>
      <c r="T247" s="205">
        <f t="shared" si="13"/>
        <v>0</v>
      </c>
      <c r="AR247" s="24" t="s">
        <v>330</v>
      </c>
      <c r="AT247" s="24" t="s">
        <v>253</v>
      </c>
      <c r="AU247" s="24" t="s">
        <v>94</v>
      </c>
      <c r="AY247" s="24" t="s">
        <v>250</v>
      </c>
      <c r="BE247" s="206">
        <f t="shared" si="14"/>
        <v>0</v>
      </c>
      <c r="BF247" s="206">
        <f t="shared" si="15"/>
        <v>0</v>
      </c>
      <c r="BG247" s="206">
        <f t="shared" si="16"/>
        <v>0</v>
      </c>
      <c r="BH247" s="206">
        <f t="shared" si="17"/>
        <v>0</v>
      </c>
      <c r="BI247" s="206">
        <f t="shared" si="18"/>
        <v>0</v>
      </c>
      <c r="BJ247" s="24" t="s">
        <v>94</v>
      </c>
      <c r="BK247" s="206">
        <f t="shared" si="19"/>
        <v>0</v>
      </c>
      <c r="BL247" s="24" t="s">
        <v>330</v>
      </c>
      <c r="BM247" s="24" t="s">
        <v>3503</v>
      </c>
    </row>
    <row r="248" spans="2:65" s="1" customFormat="1" ht="22.5" customHeight="1">
      <c r="B248" s="41"/>
      <c r="C248" s="234" t="s">
        <v>625</v>
      </c>
      <c r="D248" s="234" t="s">
        <v>304</v>
      </c>
      <c r="E248" s="235" t="s">
        <v>3504</v>
      </c>
      <c r="F248" s="236" t="s">
        <v>3505</v>
      </c>
      <c r="G248" s="237" t="s">
        <v>3499</v>
      </c>
      <c r="H248" s="238">
        <v>6</v>
      </c>
      <c r="I248" s="239"/>
      <c r="J248" s="240">
        <f t="shared" si="10"/>
        <v>0</v>
      </c>
      <c r="K248" s="236" t="s">
        <v>21</v>
      </c>
      <c r="L248" s="241"/>
      <c r="M248" s="242" t="s">
        <v>21</v>
      </c>
      <c r="N248" s="243" t="s">
        <v>43</v>
      </c>
      <c r="O248" s="42"/>
      <c r="P248" s="204">
        <f t="shared" si="11"/>
        <v>0</v>
      </c>
      <c r="Q248" s="204">
        <v>1.7000000000000001E-4</v>
      </c>
      <c r="R248" s="204">
        <f t="shared" si="12"/>
        <v>1.0200000000000001E-3</v>
      </c>
      <c r="S248" s="204">
        <v>0</v>
      </c>
      <c r="T248" s="205">
        <f t="shared" si="13"/>
        <v>0</v>
      </c>
      <c r="AR248" s="24" t="s">
        <v>408</v>
      </c>
      <c r="AT248" s="24" t="s">
        <v>304</v>
      </c>
      <c r="AU248" s="24" t="s">
        <v>94</v>
      </c>
      <c r="AY248" s="24" t="s">
        <v>250</v>
      </c>
      <c r="BE248" s="206">
        <f t="shared" si="14"/>
        <v>0</v>
      </c>
      <c r="BF248" s="206">
        <f t="shared" si="15"/>
        <v>0</v>
      </c>
      <c r="BG248" s="206">
        <f t="shared" si="16"/>
        <v>0</v>
      </c>
      <c r="BH248" s="206">
        <f t="shared" si="17"/>
        <v>0</v>
      </c>
      <c r="BI248" s="206">
        <f t="shared" si="18"/>
        <v>0</v>
      </c>
      <c r="BJ248" s="24" t="s">
        <v>94</v>
      </c>
      <c r="BK248" s="206">
        <f t="shared" si="19"/>
        <v>0</v>
      </c>
      <c r="BL248" s="24" t="s">
        <v>330</v>
      </c>
      <c r="BM248" s="24" t="s">
        <v>3506</v>
      </c>
    </row>
    <row r="249" spans="2:65" s="1" customFormat="1" ht="22.5" customHeight="1">
      <c r="B249" s="41"/>
      <c r="C249" s="195" t="s">
        <v>629</v>
      </c>
      <c r="D249" s="195" t="s">
        <v>253</v>
      </c>
      <c r="E249" s="196" t="s">
        <v>3507</v>
      </c>
      <c r="F249" s="197" t="s">
        <v>3508</v>
      </c>
      <c r="G249" s="198" t="s">
        <v>3499</v>
      </c>
      <c r="H249" s="199">
        <v>7</v>
      </c>
      <c r="I249" s="200"/>
      <c r="J249" s="201">
        <f t="shared" si="10"/>
        <v>0</v>
      </c>
      <c r="K249" s="197" t="s">
        <v>21</v>
      </c>
      <c r="L249" s="61"/>
      <c r="M249" s="202" t="s">
        <v>21</v>
      </c>
      <c r="N249" s="203" t="s">
        <v>43</v>
      </c>
      <c r="O249" s="42"/>
      <c r="P249" s="204">
        <f t="shared" si="11"/>
        <v>0</v>
      </c>
      <c r="Q249" s="204">
        <v>0</v>
      </c>
      <c r="R249" s="204">
        <f t="shared" si="12"/>
        <v>0</v>
      </c>
      <c r="S249" s="204">
        <v>0</v>
      </c>
      <c r="T249" s="205">
        <f t="shared" si="13"/>
        <v>0</v>
      </c>
      <c r="AR249" s="24" t="s">
        <v>330</v>
      </c>
      <c r="AT249" s="24" t="s">
        <v>253</v>
      </c>
      <c r="AU249" s="24" t="s">
        <v>94</v>
      </c>
      <c r="AY249" s="24" t="s">
        <v>250</v>
      </c>
      <c r="BE249" s="206">
        <f t="shared" si="14"/>
        <v>0</v>
      </c>
      <c r="BF249" s="206">
        <f t="shared" si="15"/>
        <v>0</v>
      </c>
      <c r="BG249" s="206">
        <f t="shared" si="16"/>
        <v>0</v>
      </c>
      <c r="BH249" s="206">
        <f t="shared" si="17"/>
        <v>0</v>
      </c>
      <c r="BI249" s="206">
        <f t="shared" si="18"/>
        <v>0</v>
      </c>
      <c r="BJ249" s="24" t="s">
        <v>94</v>
      </c>
      <c r="BK249" s="206">
        <f t="shared" si="19"/>
        <v>0</v>
      </c>
      <c r="BL249" s="24" t="s">
        <v>330</v>
      </c>
      <c r="BM249" s="24" t="s">
        <v>3509</v>
      </c>
    </row>
    <row r="250" spans="2:65" s="1" customFormat="1" ht="22.5" customHeight="1">
      <c r="B250" s="41"/>
      <c r="C250" s="234" t="s">
        <v>639</v>
      </c>
      <c r="D250" s="234" t="s">
        <v>304</v>
      </c>
      <c r="E250" s="235" t="s">
        <v>3510</v>
      </c>
      <c r="F250" s="236" t="s">
        <v>3511</v>
      </c>
      <c r="G250" s="237" t="s">
        <v>356</v>
      </c>
      <c r="H250" s="238">
        <v>35</v>
      </c>
      <c r="I250" s="239"/>
      <c r="J250" s="240">
        <f t="shared" si="10"/>
        <v>0</v>
      </c>
      <c r="K250" s="236" t="s">
        <v>21</v>
      </c>
      <c r="L250" s="241"/>
      <c r="M250" s="242" t="s">
        <v>21</v>
      </c>
      <c r="N250" s="243" t="s">
        <v>43</v>
      </c>
      <c r="O250" s="42"/>
      <c r="P250" s="204">
        <f t="shared" si="11"/>
        <v>0</v>
      </c>
      <c r="Q250" s="204">
        <v>1.6000000000000001E-4</v>
      </c>
      <c r="R250" s="204">
        <f t="shared" si="12"/>
        <v>5.6000000000000008E-3</v>
      </c>
      <c r="S250" s="204">
        <v>0</v>
      </c>
      <c r="T250" s="205">
        <f t="shared" si="13"/>
        <v>0</v>
      </c>
      <c r="AR250" s="24" t="s">
        <v>408</v>
      </c>
      <c r="AT250" s="24" t="s">
        <v>304</v>
      </c>
      <c r="AU250" s="24" t="s">
        <v>94</v>
      </c>
      <c r="AY250" s="24" t="s">
        <v>250</v>
      </c>
      <c r="BE250" s="206">
        <f t="shared" si="14"/>
        <v>0</v>
      </c>
      <c r="BF250" s="206">
        <f t="shared" si="15"/>
        <v>0</v>
      </c>
      <c r="BG250" s="206">
        <f t="shared" si="16"/>
        <v>0</v>
      </c>
      <c r="BH250" s="206">
        <f t="shared" si="17"/>
        <v>0</v>
      </c>
      <c r="BI250" s="206">
        <f t="shared" si="18"/>
        <v>0</v>
      </c>
      <c r="BJ250" s="24" t="s">
        <v>94</v>
      </c>
      <c r="BK250" s="206">
        <f t="shared" si="19"/>
        <v>0</v>
      </c>
      <c r="BL250" s="24" t="s">
        <v>330</v>
      </c>
      <c r="BM250" s="24" t="s">
        <v>3512</v>
      </c>
    </row>
    <row r="251" spans="2:65" s="1" customFormat="1" ht="22.5" customHeight="1">
      <c r="B251" s="41"/>
      <c r="C251" s="234" t="s">
        <v>644</v>
      </c>
      <c r="D251" s="234" t="s">
        <v>304</v>
      </c>
      <c r="E251" s="235" t="s">
        <v>3513</v>
      </c>
      <c r="F251" s="236" t="s">
        <v>3514</v>
      </c>
      <c r="G251" s="237" t="s">
        <v>356</v>
      </c>
      <c r="H251" s="238">
        <v>30</v>
      </c>
      <c r="I251" s="239"/>
      <c r="J251" s="240">
        <f t="shared" si="10"/>
        <v>0</v>
      </c>
      <c r="K251" s="236" t="s">
        <v>21</v>
      </c>
      <c r="L251" s="241"/>
      <c r="M251" s="242" t="s">
        <v>21</v>
      </c>
      <c r="N251" s="243" t="s">
        <v>43</v>
      </c>
      <c r="O251" s="42"/>
      <c r="P251" s="204">
        <f t="shared" si="11"/>
        <v>0</v>
      </c>
      <c r="Q251" s="204">
        <v>2.5000000000000001E-4</v>
      </c>
      <c r="R251" s="204">
        <f t="shared" si="12"/>
        <v>7.4999999999999997E-3</v>
      </c>
      <c r="S251" s="204">
        <v>0</v>
      </c>
      <c r="T251" s="205">
        <f t="shared" si="13"/>
        <v>0</v>
      </c>
      <c r="AR251" s="24" t="s">
        <v>408</v>
      </c>
      <c r="AT251" s="24" t="s">
        <v>304</v>
      </c>
      <c r="AU251" s="24" t="s">
        <v>94</v>
      </c>
      <c r="AY251" s="24" t="s">
        <v>250</v>
      </c>
      <c r="BE251" s="206">
        <f t="shared" si="14"/>
        <v>0</v>
      </c>
      <c r="BF251" s="206">
        <f t="shared" si="15"/>
        <v>0</v>
      </c>
      <c r="BG251" s="206">
        <f t="shared" si="16"/>
        <v>0</v>
      </c>
      <c r="BH251" s="206">
        <f t="shared" si="17"/>
        <v>0</v>
      </c>
      <c r="BI251" s="206">
        <f t="shared" si="18"/>
        <v>0</v>
      </c>
      <c r="BJ251" s="24" t="s">
        <v>94</v>
      </c>
      <c r="BK251" s="206">
        <f t="shared" si="19"/>
        <v>0</v>
      </c>
      <c r="BL251" s="24" t="s">
        <v>330</v>
      </c>
      <c r="BM251" s="24" t="s">
        <v>3515</v>
      </c>
    </row>
    <row r="252" spans="2:65" s="1" customFormat="1" ht="22.5" customHeight="1">
      <c r="B252" s="41"/>
      <c r="C252" s="195" t="s">
        <v>651</v>
      </c>
      <c r="D252" s="195" t="s">
        <v>253</v>
      </c>
      <c r="E252" s="196" t="s">
        <v>3516</v>
      </c>
      <c r="F252" s="197" t="s">
        <v>3517</v>
      </c>
      <c r="G252" s="198" t="s">
        <v>356</v>
      </c>
      <c r="H252" s="199">
        <v>90</v>
      </c>
      <c r="I252" s="200"/>
      <c r="J252" s="201">
        <f t="shared" si="10"/>
        <v>0</v>
      </c>
      <c r="K252" s="197" t="s">
        <v>21</v>
      </c>
      <c r="L252" s="61"/>
      <c r="M252" s="202" t="s">
        <v>21</v>
      </c>
      <c r="N252" s="203" t="s">
        <v>43</v>
      </c>
      <c r="O252" s="42"/>
      <c r="P252" s="204">
        <f t="shared" si="11"/>
        <v>0</v>
      </c>
      <c r="Q252" s="204">
        <v>0</v>
      </c>
      <c r="R252" s="204">
        <f t="shared" si="12"/>
        <v>0</v>
      </c>
      <c r="S252" s="204">
        <v>0</v>
      </c>
      <c r="T252" s="205">
        <f t="shared" si="13"/>
        <v>0</v>
      </c>
      <c r="AR252" s="24" t="s">
        <v>330</v>
      </c>
      <c r="AT252" s="24" t="s">
        <v>253</v>
      </c>
      <c r="AU252" s="24" t="s">
        <v>94</v>
      </c>
      <c r="AY252" s="24" t="s">
        <v>250</v>
      </c>
      <c r="BE252" s="206">
        <f t="shared" si="14"/>
        <v>0</v>
      </c>
      <c r="BF252" s="206">
        <f t="shared" si="15"/>
        <v>0</v>
      </c>
      <c r="BG252" s="206">
        <f t="shared" si="16"/>
        <v>0</v>
      </c>
      <c r="BH252" s="206">
        <f t="shared" si="17"/>
        <v>0</v>
      </c>
      <c r="BI252" s="206">
        <f t="shared" si="18"/>
        <v>0</v>
      </c>
      <c r="BJ252" s="24" t="s">
        <v>94</v>
      </c>
      <c r="BK252" s="206">
        <f t="shared" si="19"/>
        <v>0</v>
      </c>
      <c r="BL252" s="24" t="s">
        <v>330</v>
      </c>
      <c r="BM252" s="24" t="s">
        <v>3518</v>
      </c>
    </row>
    <row r="253" spans="2:65" s="1" customFormat="1" ht="22.5" customHeight="1">
      <c r="B253" s="41"/>
      <c r="C253" s="234" t="s">
        <v>656</v>
      </c>
      <c r="D253" s="234" t="s">
        <v>304</v>
      </c>
      <c r="E253" s="235" t="s">
        <v>3519</v>
      </c>
      <c r="F253" s="236" t="s">
        <v>3520</v>
      </c>
      <c r="G253" s="237" t="s">
        <v>356</v>
      </c>
      <c r="H253" s="238">
        <v>90</v>
      </c>
      <c r="I253" s="239"/>
      <c r="J253" s="240">
        <f t="shared" si="10"/>
        <v>0</v>
      </c>
      <c r="K253" s="236" t="s">
        <v>21</v>
      </c>
      <c r="L253" s="241"/>
      <c r="M253" s="242" t="s">
        <v>21</v>
      </c>
      <c r="N253" s="243" t="s">
        <v>43</v>
      </c>
      <c r="O253" s="42"/>
      <c r="P253" s="204">
        <f t="shared" si="11"/>
        <v>0</v>
      </c>
      <c r="Q253" s="204">
        <v>1.1E-4</v>
      </c>
      <c r="R253" s="204">
        <f t="shared" si="12"/>
        <v>9.9000000000000008E-3</v>
      </c>
      <c r="S253" s="204">
        <v>0</v>
      </c>
      <c r="T253" s="205">
        <f t="shared" si="13"/>
        <v>0</v>
      </c>
      <c r="AR253" s="24" t="s">
        <v>408</v>
      </c>
      <c r="AT253" s="24" t="s">
        <v>304</v>
      </c>
      <c r="AU253" s="24" t="s">
        <v>94</v>
      </c>
      <c r="AY253" s="24" t="s">
        <v>250</v>
      </c>
      <c r="BE253" s="206">
        <f t="shared" si="14"/>
        <v>0</v>
      </c>
      <c r="BF253" s="206">
        <f t="shared" si="15"/>
        <v>0</v>
      </c>
      <c r="BG253" s="206">
        <f t="shared" si="16"/>
        <v>0</v>
      </c>
      <c r="BH253" s="206">
        <f t="shared" si="17"/>
        <v>0</v>
      </c>
      <c r="BI253" s="206">
        <f t="shared" si="18"/>
        <v>0</v>
      </c>
      <c r="BJ253" s="24" t="s">
        <v>94</v>
      </c>
      <c r="BK253" s="206">
        <f t="shared" si="19"/>
        <v>0</v>
      </c>
      <c r="BL253" s="24" t="s">
        <v>330</v>
      </c>
      <c r="BM253" s="24" t="s">
        <v>3521</v>
      </c>
    </row>
    <row r="254" spans="2:65" s="1" customFormat="1" ht="22.5" customHeight="1">
      <c r="B254" s="41"/>
      <c r="C254" s="195" t="s">
        <v>664</v>
      </c>
      <c r="D254" s="195" t="s">
        <v>253</v>
      </c>
      <c r="E254" s="196" t="s">
        <v>3522</v>
      </c>
      <c r="F254" s="197" t="s">
        <v>3523</v>
      </c>
      <c r="G254" s="198" t="s">
        <v>356</v>
      </c>
      <c r="H254" s="199">
        <v>320</v>
      </c>
      <c r="I254" s="200"/>
      <c r="J254" s="201">
        <f t="shared" si="10"/>
        <v>0</v>
      </c>
      <c r="K254" s="197" t="s">
        <v>21</v>
      </c>
      <c r="L254" s="61"/>
      <c r="M254" s="202" t="s">
        <v>21</v>
      </c>
      <c r="N254" s="203" t="s">
        <v>43</v>
      </c>
      <c r="O254" s="42"/>
      <c r="P254" s="204">
        <f t="shared" si="11"/>
        <v>0</v>
      </c>
      <c r="Q254" s="204">
        <v>0</v>
      </c>
      <c r="R254" s="204">
        <f t="shared" si="12"/>
        <v>0</v>
      </c>
      <c r="S254" s="204">
        <v>0</v>
      </c>
      <c r="T254" s="205">
        <f t="shared" si="13"/>
        <v>0</v>
      </c>
      <c r="AR254" s="24" t="s">
        <v>330</v>
      </c>
      <c r="AT254" s="24" t="s">
        <v>253</v>
      </c>
      <c r="AU254" s="24" t="s">
        <v>94</v>
      </c>
      <c r="AY254" s="24" t="s">
        <v>250</v>
      </c>
      <c r="BE254" s="206">
        <f t="shared" si="14"/>
        <v>0</v>
      </c>
      <c r="BF254" s="206">
        <f t="shared" si="15"/>
        <v>0</v>
      </c>
      <c r="BG254" s="206">
        <f t="shared" si="16"/>
        <v>0</v>
      </c>
      <c r="BH254" s="206">
        <f t="shared" si="17"/>
        <v>0</v>
      </c>
      <c r="BI254" s="206">
        <f t="shared" si="18"/>
        <v>0</v>
      </c>
      <c r="BJ254" s="24" t="s">
        <v>94</v>
      </c>
      <c r="BK254" s="206">
        <f t="shared" si="19"/>
        <v>0</v>
      </c>
      <c r="BL254" s="24" t="s">
        <v>330</v>
      </c>
      <c r="BM254" s="24" t="s">
        <v>3524</v>
      </c>
    </row>
    <row r="255" spans="2:65" s="1" customFormat="1" ht="22.5" customHeight="1">
      <c r="B255" s="41"/>
      <c r="C255" s="195" t="s">
        <v>669</v>
      </c>
      <c r="D255" s="195" t="s">
        <v>253</v>
      </c>
      <c r="E255" s="196" t="s">
        <v>1177</v>
      </c>
      <c r="F255" s="197" t="s">
        <v>1178</v>
      </c>
      <c r="G255" s="198" t="s">
        <v>301</v>
      </c>
      <c r="H255" s="199">
        <v>2</v>
      </c>
      <c r="I255" s="200"/>
      <c r="J255" s="201">
        <f t="shared" si="10"/>
        <v>0</v>
      </c>
      <c r="K255" s="197" t="s">
        <v>21</v>
      </c>
      <c r="L255" s="61"/>
      <c r="M255" s="202" t="s">
        <v>21</v>
      </c>
      <c r="N255" s="203" t="s">
        <v>43</v>
      </c>
      <c r="O255" s="42"/>
      <c r="P255" s="204">
        <f t="shared" si="11"/>
        <v>0</v>
      </c>
      <c r="Q255" s="204">
        <v>0</v>
      </c>
      <c r="R255" s="204">
        <f t="shared" si="12"/>
        <v>0</v>
      </c>
      <c r="S255" s="204">
        <v>0</v>
      </c>
      <c r="T255" s="205">
        <f t="shared" si="13"/>
        <v>0</v>
      </c>
      <c r="AR255" s="24" t="s">
        <v>330</v>
      </c>
      <c r="AT255" s="24" t="s">
        <v>253</v>
      </c>
      <c r="AU255" s="24" t="s">
        <v>94</v>
      </c>
      <c r="AY255" s="24" t="s">
        <v>250</v>
      </c>
      <c r="BE255" s="206">
        <f t="shared" si="14"/>
        <v>0</v>
      </c>
      <c r="BF255" s="206">
        <f t="shared" si="15"/>
        <v>0</v>
      </c>
      <c r="BG255" s="206">
        <f t="shared" si="16"/>
        <v>0</v>
      </c>
      <c r="BH255" s="206">
        <f t="shared" si="17"/>
        <v>0</v>
      </c>
      <c r="BI255" s="206">
        <f t="shared" si="18"/>
        <v>0</v>
      </c>
      <c r="BJ255" s="24" t="s">
        <v>94</v>
      </c>
      <c r="BK255" s="206">
        <f t="shared" si="19"/>
        <v>0</v>
      </c>
      <c r="BL255" s="24" t="s">
        <v>330</v>
      </c>
      <c r="BM255" s="24" t="s">
        <v>3525</v>
      </c>
    </row>
    <row r="256" spans="2:65" s="1" customFormat="1" ht="22.5" customHeight="1">
      <c r="B256" s="41"/>
      <c r="C256" s="234" t="s">
        <v>674</v>
      </c>
      <c r="D256" s="234" t="s">
        <v>304</v>
      </c>
      <c r="E256" s="235" t="s">
        <v>1181</v>
      </c>
      <c r="F256" s="236" t="s">
        <v>1182</v>
      </c>
      <c r="G256" s="237" t="s">
        <v>301</v>
      </c>
      <c r="H256" s="238">
        <v>2</v>
      </c>
      <c r="I256" s="239"/>
      <c r="J256" s="240">
        <f t="shared" si="10"/>
        <v>0</v>
      </c>
      <c r="K256" s="236" t="s">
        <v>21</v>
      </c>
      <c r="L256" s="241"/>
      <c r="M256" s="242" t="s">
        <v>21</v>
      </c>
      <c r="N256" s="243" t="s">
        <v>43</v>
      </c>
      <c r="O256" s="42"/>
      <c r="P256" s="204">
        <f t="shared" si="11"/>
        <v>0</v>
      </c>
      <c r="Q256" s="204">
        <v>5.0000000000000002E-5</v>
      </c>
      <c r="R256" s="204">
        <f t="shared" si="12"/>
        <v>1E-4</v>
      </c>
      <c r="S256" s="204">
        <v>0</v>
      </c>
      <c r="T256" s="205">
        <f t="shared" si="13"/>
        <v>0</v>
      </c>
      <c r="AR256" s="24" t="s">
        <v>408</v>
      </c>
      <c r="AT256" s="24" t="s">
        <v>304</v>
      </c>
      <c r="AU256" s="24" t="s">
        <v>94</v>
      </c>
      <c r="AY256" s="24" t="s">
        <v>250</v>
      </c>
      <c r="BE256" s="206">
        <f t="shared" si="14"/>
        <v>0</v>
      </c>
      <c r="BF256" s="206">
        <f t="shared" si="15"/>
        <v>0</v>
      </c>
      <c r="BG256" s="206">
        <f t="shared" si="16"/>
        <v>0</v>
      </c>
      <c r="BH256" s="206">
        <f t="shared" si="17"/>
        <v>0</v>
      </c>
      <c r="BI256" s="206">
        <f t="shared" si="18"/>
        <v>0</v>
      </c>
      <c r="BJ256" s="24" t="s">
        <v>94</v>
      </c>
      <c r="BK256" s="206">
        <f t="shared" si="19"/>
        <v>0</v>
      </c>
      <c r="BL256" s="24" t="s">
        <v>330</v>
      </c>
      <c r="BM256" s="24" t="s">
        <v>3526</v>
      </c>
    </row>
    <row r="257" spans="2:65" s="1" customFormat="1" ht="22.5" customHeight="1">
      <c r="B257" s="41"/>
      <c r="C257" s="234" t="s">
        <v>680</v>
      </c>
      <c r="D257" s="234" t="s">
        <v>304</v>
      </c>
      <c r="E257" s="235" t="s">
        <v>1277</v>
      </c>
      <c r="F257" s="236" t="s">
        <v>3527</v>
      </c>
      <c r="G257" s="237" t="s">
        <v>301</v>
      </c>
      <c r="H257" s="238">
        <v>5</v>
      </c>
      <c r="I257" s="239"/>
      <c r="J257" s="240">
        <f t="shared" si="10"/>
        <v>0</v>
      </c>
      <c r="K257" s="236" t="s">
        <v>21</v>
      </c>
      <c r="L257" s="241"/>
      <c r="M257" s="242" t="s">
        <v>21</v>
      </c>
      <c r="N257" s="243" t="s">
        <v>43</v>
      </c>
      <c r="O257" s="42"/>
      <c r="P257" s="204">
        <f t="shared" si="11"/>
        <v>0</v>
      </c>
      <c r="Q257" s="204">
        <v>4.4000000000000003E-3</v>
      </c>
      <c r="R257" s="204">
        <f t="shared" si="12"/>
        <v>2.2000000000000002E-2</v>
      </c>
      <c r="S257" s="204">
        <v>0</v>
      </c>
      <c r="T257" s="205">
        <f t="shared" si="13"/>
        <v>0</v>
      </c>
      <c r="AR257" s="24" t="s">
        <v>408</v>
      </c>
      <c r="AT257" s="24" t="s">
        <v>304</v>
      </c>
      <c r="AU257" s="24" t="s">
        <v>94</v>
      </c>
      <c r="AY257" s="24" t="s">
        <v>250</v>
      </c>
      <c r="BE257" s="206">
        <f t="shared" si="14"/>
        <v>0</v>
      </c>
      <c r="BF257" s="206">
        <f t="shared" si="15"/>
        <v>0</v>
      </c>
      <c r="BG257" s="206">
        <f t="shared" si="16"/>
        <v>0</v>
      </c>
      <c r="BH257" s="206">
        <f t="shared" si="17"/>
        <v>0</v>
      </c>
      <c r="BI257" s="206">
        <f t="shared" si="18"/>
        <v>0</v>
      </c>
      <c r="BJ257" s="24" t="s">
        <v>94</v>
      </c>
      <c r="BK257" s="206">
        <f t="shared" si="19"/>
        <v>0</v>
      </c>
      <c r="BL257" s="24" t="s">
        <v>330</v>
      </c>
      <c r="BM257" s="24" t="s">
        <v>3528</v>
      </c>
    </row>
    <row r="258" spans="2:65" s="1" customFormat="1" ht="22.5" customHeight="1">
      <c r="B258" s="41"/>
      <c r="C258" s="195" t="s">
        <v>685</v>
      </c>
      <c r="D258" s="195" t="s">
        <v>253</v>
      </c>
      <c r="E258" s="196" t="s">
        <v>1281</v>
      </c>
      <c r="F258" s="197" t="s">
        <v>1282</v>
      </c>
      <c r="G258" s="198" t="s">
        <v>301</v>
      </c>
      <c r="H258" s="199">
        <v>1</v>
      </c>
      <c r="I258" s="200"/>
      <c r="J258" s="201">
        <f t="shared" si="10"/>
        <v>0</v>
      </c>
      <c r="K258" s="197" t="s">
        <v>21</v>
      </c>
      <c r="L258" s="61"/>
      <c r="M258" s="202" t="s">
        <v>21</v>
      </c>
      <c r="N258" s="203" t="s">
        <v>43</v>
      </c>
      <c r="O258" s="42"/>
      <c r="P258" s="204">
        <f t="shared" si="11"/>
        <v>0</v>
      </c>
      <c r="Q258" s="204">
        <v>0</v>
      </c>
      <c r="R258" s="204">
        <f t="shared" si="12"/>
        <v>0</v>
      </c>
      <c r="S258" s="204">
        <v>0</v>
      </c>
      <c r="T258" s="205">
        <f t="shared" si="13"/>
        <v>0</v>
      </c>
      <c r="AR258" s="24" t="s">
        <v>330</v>
      </c>
      <c r="AT258" s="24" t="s">
        <v>253</v>
      </c>
      <c r="AU258" s="24" t="s">
        <v>94</v>
      </c>
      <c r="AY258" s="24" t="s">
        <v>250</v>
      </c>
      <c r="BE258" s="206">
        <f t="shared" si="14"/>
        <v>0</v>
      </c>
      <c r="BF258" s="206">
        <f t="shared" si="15"/>
        <v>0</v>
      </c>
      <c r="BG258" s="206">
        <f t="shared" si="16"/>
        <v>0</v>
      </c>
      <c r="BH258" s="206">
        <f t="shared" si="17"/>
        <v>0</v>
      </c>
      <c r="BI258" s="206">
        <f t="shared" si="18"/>
        <v>0</v>
      </c>
      <c r="BJ258" s="24" t="s">
        <v>94</v>
      </c>
      <c r="BK258" s="206">
        <f t="shared" si="19"/>
        <v>0</v>
      </c>
      <c r="BL258" s="24" t="s">
        <v>330</v>
      </c>
      <c r="BM258" s="24" t="s">
        <v>3529</v>
      </c>
    </row>
    <row r="259" spans="2:65" s="1" customFormat="1" ht="22.5" customHeight="1">
      <c r="B259" s="41"/>
      <c r="C259" s="195" t="s">
        <v>690</v>
      </c>
      <c r="D259" s="195" t="s">
        <v>253</v>
      </c>
      <c r="E259" s="196" t="s">
        <v>1289</v>
      </c>
      <c r="F259" s="197" t="s">
        <v>1290</v>
      </c>
      <c r="G259" s="198" t="s">
        <v>301</v>
      </c>
      <c r="H259" s="199">
        <v>1</v>
      </c>
      <c r="I259" s="200"/>
      <c r="J259" s="201">
        <f t="shared" si="10"/>
        <v>0</v>
      </c>
      <c r="K259" s="197" t="s">
        <v>21</v>
      </c>
      <c r="L259" s="61"/>
      <c r="M259" s="202" t="s">
        <v>21</v>
      </c>
      <c r="N259" s="203" t="s">
        <v>43</v>
      </c>
      <c r="O259" s="42"/>
      <c r="P259" s="204">
        <f t="shared" si="11"/>
        <v>0</v>
      </c>
      <c r="Q259" s="204">
        <v>0</v>
      </c>
      <c r="R259" s="204">
        <f t="shared" si="12"/>
        <v>0</v>
      </c>
      <c r="S259" s="204">
        <v>0</v>
      </c>
      <c r="T259" s="205">
        <f t="shared" si="13"/>
        <v>0</v>
      </c>
      <c r="AR259" s="24" t="s">
        <v>330</v>
      </c>
      <c r="AT259" s="24" t="s">
        <v>253</v>
      </c>
      <c r="AU259" s="24" t="s">
        <v>94</v>
      </c>
      <c r="AY259" s="24" t="s">
        <v>250</v>
      </c>
      <c r="BE259" s="206">
        <f t="shared" si="14"/>
        <v>0</v>
      </c>
      <c r="BF259" s="206">
        <f t="shared" si="15"/>
        <v>0</v>
      </c>
      <c r="BG259" s="206">
        <f t="shared" si="16"/>
        <v>0</v>
      </c>
      <c r="BH259" s="206">
        <f t="shared" si="17"/>
        <v>0</v>
      </c>
      <c r="BI259" s="206">
        <f t="shared" si="18"/>
        <v>0</v>
      </c>
      <c r="BJ259" s="24" t="s">
        <v>94</v>
      </c>
      <c r="BK259" s="206">
        <f t="shared" si="19"/>
        <v>0</v>
      </c>
      <c r="BL259" s="24" t="s">
        <v>330</v>
      </c>
      <c r="BM259" s="24" t="s">
        <v>3530</v>
      </c>
    </row>
    <row r="260" spans="2:65" s="1" customFormat="1" ht="22.5" customHeight="1">
      <c r="B260" s="41"/>
      <c r="C260" s="195" t="s">
        <v>695</v>
      </c>
      <c r="D260" s="195" t="s">
        <v>253</v>
      </c>
      <c r="E260" s="196" t="s">
        <v>1297</v>
      </c>
      <c r="F260" s="197" t="s">
        <v>3531</v>
      </c>
      <c r="G260" s="198" t="s">
        <v>301</v>
      </c>
      <c r="H260" s="199">
        <v>3</v>
      </c>
      <c r="I260" s="200"/>
      <c r="J260" s="201">
        <f t="shared" si="10"/>
        <v>0</v>
      </c>
      <c r="K260" s="197" t="s">
        <v>21</v>
      </c>
      <c r="L260" s="61"/>
      <c r="M260" s="202" t="s">
        <v>21</v>
      </c>
      <c r="N260" s="203" t="s">
        <v>43</v>
      </c>
      <c r="O260" s="42"/>
      <c r="P260" s="204">
        <f t="shared" si="11"/>
        <v>0</v>
      </c>
      <c r="Q260" s="204">
        <v>0</v>
      </c>
      <c r="R260" s="204">
        <f t="shared" si="12"/>
        <v>0</v>
      </c>
      <c r="S260" s="204">
        <v>0</v>
      </c>
      <c r="T260" s="205">
        <f t="shared" si="13"/>
        <v>0</v>
      </c>
      <c r="AR260" s="24" t="s">
        <v>330</v>
      </c>
      <c r="AT260" s="24" t="s">
        <v>253</v>
      </c>
      <c r="AU260" s="24" t="s">
        <v>94</v>
      </c>
      <c r="AY260" s="24" t="s">
        <v>250</v>
      </c>
      <c r="BE260" s="206">
        <f t="shared" si="14"/>
        <v>0</v>
      </c>
      <c r="BF260" s="206">
        <f t="shared" si="15"/>
        <v>0</v>
      </c>
      <c r="BG260" s="206">
        <f t="shared" si="16"/>
        <v>0</v>
      </c>
      <c r="BH260" s="206">
        <f t="shared" si="17"/>
        <v>0</v>
      </c>
      <c r="BI260" s="206">
        <f t="shared" si="18"/>
        <v>0</v>
      </c>
      <c r="BJ260" s="24" t="s">
        <v>94</v>
      </c>
      <c r="BK260" s="206">
        <f t="shared" si="19"/>
        <v>0</v>
      </c>
      <c r="BL260" s="24" t="s">
        <v>330</v>
      </c>
      <c r="BM260" s="24" t="s">
        <v>3532</v>
      </c>
    </row>
    <row r="261" spans="2:65" s="1" customFormat="1" ht="22.5" customHeight="1">
      <c r="B261" s="41"/>
      <c r="C261" s="195" t="s">
        <v>700</v>
      </c>
      <c r="D261" s="195" t="s">
        <v>253</v>
      </c>
      <c r="E261" s="196" t="s">
        <v>3533</v>
      </c>
      <c r="F261" s="197" t="s">
        <v>3534</v>
      </c>
      <c r="G261" s="198" t="s">
        <v>356</v>
      </c>
      <c r="H261" s="199">
        <v>200</v>
      </c>
      <c r="I261" s="200"/>
      <c r="J261" s="201">
        <f t="shared" si="10"/>
        <v>0</v>
      </c>
      <c r="K261" s="197" t="s">
        <v>21</v>
      </c>
      <c r="L261" s="61"/>
      <c r="M261" s="202" t="s">
        <v>21</v>
      </c>
      <c r="N261" s="203" t="s">
        <v>43</v>
      </c>
      <c r="O261" s="42"/>
      <c r="P261" s="204">
        <f t="shared" si="11"/>
        <v>0</v>
      </c>
      <c r="Q261" s="204">
        <v>0</v>
      </c>
      <c r="R261" s="204">
        <f t="shared" si="12"/>
        <v>0</v>
      </c>
      <c r="S261" s="204">
        <v>0</v>
      </c>
      <c r="T261" s="205">
        <f t="shared" si="13"/>
        <v>0</v>
      </c>
      <c r="AR261" s="24" t="s">
        <v>330</v>
      </c>
      <c r="AT261" s="24" t="s">
        <v>253</v>
      </c>
      <c r="AU261" s="24" t="s">
        <v>94</v>
      </c>
      <c r="AY261" s="24" t="s">
        <v>250</v>
      </c>
      <c r="BE261" s="206">
        <f t="shared" si="14"/>
        <v>0</v>
      </c>
      <c r="BF261" s="206">
        <f t="shared" si="15"/>
        <v>0</v>
      </c>
      <c r="BG261" s="206">
        <f t="shared" si="16"/>
        <v>0</v>
      </c>
      <c r="BH261" s="206">
        <f t="shared" si="17"/>
        <v>0</v>
      </c>
      <c r="BI261" s="206">
        <f t="shared" si="18"/>
        <v>0</v>
      </c>
      <c r="BJ261" s="24" t="s">
        <v>94</v>
      </c>
      <c r="BK261" s="206">
        <f t="shared" si="19"/>
        <v>0</v>
      </c>
      <c r="BL261" s="24" t="s">
        <v>330</v>
      </c>
      <c r="BM261" s="24" t="s">
        <v>3535</v>
      </c>
    </row>
    <row r="262" spans="2:65" s="1" customFormat="1" ht="22.5" customHeight="1">
      <c r="B262" s="41"/>
      <c r="C262" s="195" t="s">
        <v>704</v>
      </c>
      <c r="D262" s="195" t="s">
        <v>253</v>
      </c>
      <c r="E262" s="196" t="s">
        <v>3536</v>
      </c>
      <c r="F262" s="197" t="s">
        <v>3537</v>
      </c>
      <c r="G262" s="198" t="s">
        <v>301</v>
      </c>
      <c r="H262" s="199">
        <v>4</v>
      </c>
      <c r="I262" s="200"/>
      <c r="J262" s="201">
        <f t="shared" si="10"/>
        <v>0</v>
      </c>
      <c r="K262" s="197" t="s">
        <v>21</v>
      </c>
      <c r="L262" s="61"/>
      <c r="M262" s="202" t="s">
        <v>21</v>
      </c>
      <c r="N262" s="203" t="s">
        <v>43</v>
      </c>
      <c r="O262" s="42"/>
      <c r="P262" s="204">
        <f t="shared" si="11"/>
        <v>0</v>
      </c>
      <c r="Q262" s="204">
        <v>0</v>
      </c>
      <c r="R262" s="204">
        <f t="shared" si="12"/>
        <v>0</v>
      </c>
      <c r="S262" s="204">
        <v>0</v>
      </c>
      <c r="T262" s="205">
        <f t="shared" si="13"/>
        <v>0</v>
      </c>
      <c r="AR262" s="24" t="s">
        <v>330</v>
      </c>
      <c r="AT262" s="24" t="s">
        <v>253</v>
      </c>
      <c r="AU262" s="24" t="s">
        <v>94</v>
      </c>
      <c r="AY262" s="24" t="s">
        <v>250</v>
      </c>
      <c r="BE262" s="206">
        <f t="shared" si="14"/>
        <v>0</v>
      </c>
      <c r="BF262" s="206">
        <f t="shared" si="15"/>
        <v>0</v>
      </c>
      <c r="BG262" s="206">
        <f t="shared" si="16"/>
        <v>0</v>
      </c>
      <c r="BH262" s="206">
        <f t="shared" si="17"/>
        <v>0</v>
      </c>
      <c r="BI262" s="206">
        <f t="shared" si="18"/>
        <v>0</v>
      </c>
      <c r="BJ262" s="24" t="s">
        <v>94</v>
      </c>
      <c r="BK262" s="206">
        <f t="shared" si="19"/>
        <v>0</v>
      </c>
      <c r="BL262" s="24" t="s">
        <v>330</v>
      </c>
      <c r="BM262" s="24" t="s">
        <v>3538</v>
      </c>
    </row>
    <row r="263" spans="2:65" s="1" customFormat="1" ht="22.5" customHeight="1">
      <c r="B263" s="41"/>
      <c r="C263" s="195" t="s">
        <v>709</v>
      </c>
      <c r="D263" s="195" t="s">
        <v>253</v>
      </c>
      <c r="E263" s="196" t="s">
        <v>3539</v>
      </c>
      <c r="F263" s="197" t="s">
        <v>3540</v>
      </c>
      <c r="G263" s="198" t="s">
        <v>819</v>
      </c>
      <c r="H263" s="199">
        <v>1</v>
      </c>
      <c r="I263" s="200"/>
      <c r="J263" s="201">
        <f t="shared" si="10"/>
        <v>0</v>
      </c>
      <c r="K263" s="197" t="s">
        <v>21</v>
      </c>
      <c r="L263" s="61"/>
      <c r="M263" s="202" t="s">
        <v>21</v>
      </c>
      <c r="N263" s="203" t="s">
        <v>43</v>
      </c>
      <c r="O263" s="42"/>
      <c r="P263" s="204">
        <f t="shared" si="11"/>
        <v>0</v>
      </c>
      <c r="Q263" s="204">
        <v>0</v>
      </c>
      <c r="R263" s="204">
        <f t="shared" si="12"/>
        <v>0</v>
      </c>
      <c r="S263" s="204">
        <v>0</v>
      </c>
      <c r="T263" s="205">
        <f t="shared" si="13"/>
        <v>0</v>
      </c>
      <c r="AR263" s="24" t="s">
        <v>330</v>
      </c>
      <c r="AT263" s="24" t="s">
        <v>253</v>
      </c>
      <c r="AU263" s="24" t="s">
        <v>94</v>
      </c>
      <c r="AY263" s="24" t="s">
        <v>250</v>
      </c>
      <c r="BE263" s="206">
        <f t="shared" si="14"/>
        <v>0</v>
      </c>
      <c r="BF263" s="206">
        <f t="shared" si="15"/>
        <v>0</v>
      </c>
      <c r="BG263" s="206">
        <f t="shared" si="16"/>
        <v>0</v>
      </c>
      <c r="BH263" s="206">
        <f t="shared" si="17"/>
        <v>0</v>
      </c>
      <c r="BI263" s="206">
        <f t="shared" si="18"/>
        <v>0</v>
      </c>
      <c r="BJ263" s="24" t="s">
        <v>94</v>
      </c>
      <c r="BK263" s="206">
        <f t="shared" si="19"/>
        <v>0</v>
      </c>
      <c r="BL263" s="24" t="s">
        <v>330</v>
      </c>
      <c r="BM263" s="24" t="s">
        <v>3541</v>
      </c>
    </row>
    <row r="264" spans="2:65" s="1" customFormat="1" ht="22.5" customHeight="1">
      <c r="B264" s="41"/>
      <c r="C264" s="195" t="s">
        <v>713</v>
      </c>
      <c r="D264" s="195" t="s">
        <v>253</v>
      </c>
      <c r="E264" s="196" t="s">
        <v>3542</v>
      </c>
      <c r="F264" s="197" t="s">
        <v>3543</v>
      </c>
      <c r="G264" s="198" t="s">
        <v>819</v>
      </c>
      <c r="H264" s="199">
        <v>1</v>
      </c>
      <c r="I264" s="200"/>
      <c r="J264" s="201">
        <f t="shared" si="10"/>
        <v>0</v>
      </c>
      <c r="K264" s="197" t="s">
        <v>21</v>
      </c>
      <c r="L264" s="61"/>
      <c r="M264" s="202" t="s">
        <v>21</v>
      </c>
      <c r="N264" s="203" t="s">
        <v>43</v>
      </c>
      <c r="O264" s="42"/>
      <c r="P264" s="204">
        <f t="shared" si="11"/>
        <v>0</v>
      </c>
      <c r="Q264" s="204">
        <v>0</v>
      </c>
      <c r="R264" s="204">
        <f t="shared" si="12"/>
        <v>0</v>
      </c>
      <c r="S264" s="204">
        <v>0</v>
      </c>
      <c r="T264" s="205">
        <f t="shared" si="13"/>
        <v>0</v>
      </c>
      <c r="AR264" s="24" t="s">
        <v>330</v>
      </c>
      <c r="AT264" s="24" t="s">
        <v>253</v>
      </c>
      <c r="AU264" s="24" t="s">
        <v>94</v>
      </c>
      <c r="AY264" s="24" t="s">
        <v>250</v>
      </c>
      <c r="BE264" s="206">
        <f t="shared" si="14"/>
        <v>0</v>
      </c>
      <c r="BF264" s="206">
        <f t="shared" si="15"/>
        <v>0</v>
      </c>
      <c r="BG264" s="206">
        <f t="shared" si="16"/>
        <v>0</v>
      </c>
      <c r="BH264" s="206">
        <f t="shared" si="17"/>
        <v>0</v>
      </c>
      <c r="BI264" s="206">
        <f t="shared" si="18"/>
        <v>0</v>
      </c>
      <c r="BJ264" s="24" t="s">
        <v>94</v>
      </c>
      <c r="BK264" s="206">
        <f t="shared" si="19"/>
        <v>0</v>
      </c>
      <c r="BL264" s="24" t="s">
        <v>330</v>
      </c>
      <c r="BM264" s="24" t="s">
        <v>3544</v>
      </c>
    </row>
    <row r="265" spans="2:65" s="1" customFormat="1" ht="22.5" customHeight="1">
      <c r="B265" s="41"/>
      <c r="C265" s="195" t="s">
        <v>729</v>
      </c>
      <c r="D265" s="195" t="s">
        <v>253</v>
      </c>
      <c r="E265" s="196" t="s">
        <v>1321</v>
      </c>
      <c r="F265" s="197" t="s">
        <v>1322</v>
      </c>
      <c r="G265" s="198" t="s">
        <v>266</v>
      </c>
      <c r="H265" s="199">
        <v>0.3</v>
      </c>
      <c r="I265" s="200"/>
      <c r="J265" s="201">
        <f t="shared" si="10"/>
        <v>0</v>
      </c>
      <c r="K265" s="197" t="s">
        <v>21</v>
      </c>
      <c r="L265" s="61"/>
      <c r="M265" s="202" t="s">
        <v>21</v>
      </c>
      <c r="N265" s="203" t="s">
        <v>43</v>
      </c>
      <c r="O265" s="42"/>
      <c r="P265" s="204">
        <f t="shared" si="11"/>
        <v>0</v>
      </c>
      <c r="Q265" s="204">
        <v>0</v>
      </c>
      <c r="R265" s="204">
        <f t="shared" si="12"/>
        <v>0</v>
      </c>
      <c r="S265" s="204">
        <v>0</v>
      </c>
      <c r="T265" s="205">
        <f t="shared" si="13"/>
        <v>0</v>
      </c>
      <c r="AR265" s="24" t="s">
        <v>330</v>
      </c>
      <c r="AT265" s="24" t="s">
        <v>253</v>
      </c>
      <c r="AU265" s="24" t="s">
        <v>94</v>
      </c>
      <c r="AY265" s="24" t="s">
        <v>250</v>
      </c>
      <c r="BE265" s="206">
        <f t="shared" si="14"/>
        <v>0</v>
      </c>
      <c r="BF265" s="206">
        <f t="shared" si="15"/>
        <v>0</v>
      </c>
      <c r="BG265" s="206">
        <f t="shared" si="16"/>
        <v>0</v>
      </c>
      <c r="BH265" s="206">
        <f t="shared" si="17"/>
        <v>0</v>
      </c>
      <c r="BI265" s="206">
        <f t="shared" si="18"/>
        <v>0</v>
      </c>
      <c r="BJ265" s="24" t="s">
        <v>94</v>
      </c>
      <c r="BK265" s="206">
        <f t="shared" si="19"/>
        <v>0</v>
      </c>
      <c r="BL265" s="24" t="s">
        <v>330</v>
      </c>
      <c r="BM265" s="24" t="s">
        <v>3545</v>
      </c>
    </row>
    <row r="266" spans="2:65" s="10" customFormat="1" ht="29.85" customHeight="1">
      <c r="B266" s="178"/>
      <c r="C266" s="179"/>
      <c r="D266" s="192" t="s">
        <v>70</v>
      </c>
      <c r="E266" s="193" t="s">
        <v>1449</v>
      </c>
      <c r="F266" s="193" t="s">
        <v>1450</v>
      </c>
      <c r="G266" s="179"/>
      <c r="H266" s="179"/>
      <c r="I266" s="182"/>
      <c r="J266" s="194">
        <f>BK266</f>
        <v>0</v>
      </c>
      <c r="K266" s="179"/>
      <c r="L266" s="184"/>
      <c r="M266" s="185"/>
      <c r="N266" s="186"/>
      <c r="O266" s="186"/>
      <c r="P266" s="187">
        <f>SUM(P267:P272)</f>
        <v>0</v>
      </c>
      <c r="Q266" s="186"/>
      <c r="R266" s="187">
        <f>SUM(R267:R272)</f>
        <v>2.2095911999999993</v>
      </c>
      <c r="S266" s="186"/>
      <c r="T266" s="188">
        <f>SUM(T267:T272)</f>
        <v>0</v>
      </c>
      <c r="AR266" s="189" t="s">
        <v>94</v>
      </c>
      <c r="AT266" s="190" t="s">
        <v>70</v>
      </c>
      <c r="AU266" s="190" t="s">
        <v>79</v>
      </c>
      <c r="AY266" s="189" t="s">
        <v>250</v>
      </c>
      <c r="BK266" s="191">
        <f>SUM(BK267:BK272)</f>
        <v>0</v>
      </c>
    </row>
    <row r="267" spans="2:65" s="1" customFormat="1" ht="22.5" customHeight="1">
      <c r="B267" s="41"/>
      <c r="C267" s="195" t="s">
        <v>734</v>
      </c>
      <c r="D267" s="195" t="s">
        <v>253</v>
      </c>
      <c r="E267" s="196" t="s">
        <v>3546</v>
      </c>
      <c r="F267" s="197" t="s">
        <v>3547</v>
      </c>
      <c r="G267" s="198" t="s">
        <v>271</v>
      </c>
      <c r="H267" s="199">
        <v>138.96799999999999</v>
      </c>
      <c r="I267" s="200"/>
      <c r="J267" s="201">
        <f>ROUND(I267*H267,2)</f>
        <v>0</v>
      </c>
      <c r="K267" s="197" t="s">
        <v>21</v>
      </c>
      <c r="L267" s="61"/>
      <c r="M267" s="202" t="s">
        <v>21</v>
      </c>
      <c r="N267" s="203" t="s">
        <v>43</v>
      </c>
      <c r="O267" s="42"/>
      <c r="P267" s="204">
        <f>O267*H267</f>
        <v>0</v>
      </c>
      <c r="Q267" s="204">
        <v>1.5709999999999998E-2</v>
      </c>
      <c r="R267" s="204">
        <f>Q267*H267</f>
        <v>2.1831872799999994</v>
      </c>
      <c r="S267" s="204">
        <v>0</v>
      </c>
      <c r="T267" s="205">
        <f>S267*H267</f>
        <v>0</v>
      </c>
      <c r="AR267" s="24" t="s">
        <v>330</v>
      </c>
      <c r="AT267" s="24" t="s">
        <v>253</v>
      </c>
      <c r="AU267" s="24" t="s">
        <v>94</v>
      </c>
      <c r="AY267" s="24" t="s">
        <v>250</v>
      </c>
      <c r="BE267" s="206">
        <f>IF(N267="základní",J267,0)</f>
        <v>0</v>
      </c>
      <c r="BF267" s="206">
        <f>IF(N267="snížená",J267,0)</f>
        <v>0</v>
      </c>
      <c r="BG267" s="206">
        <f>IF(N267="zákl. přenesená",J267,0)</f>
        <v>0</v>
      </c>
      <c r="BH267" s="206">
        <f>IF(N267="sníž. přenesená",J267,0)</f>
        <v>0</v>
      </c>
      <c r="BI267" s="206">
        <f>IF(N267="nulová",J267,0)</f>
        <v>0</v>
      </c>
      <c r="BJ267" s="24" t="s">
        <v>94</v>
      </c>
      <c r="BK267" s="206">
        <f>ROUND(I267*H267,2)</f>
        <v>0</v>
      </c>
      <c r="BL267" s="24" t="s">
        <v>330</v>
      </c>
      <c r="BM267" s="24" t="s">
        <v>3548</v>
      </c>
    </row>
    <row r="268" spans="2:65" s="11" customFormat="1" ht="27">
      <c r="B268" s="207"/>
      <c r="C268" s="208"/>
      <c r="D268" s="209" t="s">
        <v>260</v>
      </c>
      <c r="E268" s="210" t="s">
        <v>21</v>
      </c>
      <c r="F268" s="211" t="s">
        <v>3549</v>
      </c>
      <c r="G268" s="208"/>
      <c r="H268" s="212">
        <v>138.96799999999999</v>
      </c>
      <c r="I268" s="213"/>
      <c r="J268" s="208"/>
      <c r="K268" s="208"/>
      <c r="L268" s="214"/>
      <c r="M268" s="215"/>
      <c r="N268" s="216"/>
      <c r="O268" s="216"/>
      <c r="P268" s="216"/>
      <c r="Q268" s="216"/>
      <c r="R268" s="216"/>
      <c r="S268" s="216"/>
      <c r="T268" s="217"/>
      <c r="AT268" s="218" t="s">
        <v>260</v>
      </c>
      <c r="AU268" s="218" t="s">
        <v>94</v>
      </c>
      <c r="AV268" s="11" t="s">
        <v>94</v>
      </c>
      <c r="AW268" s="11" t="s">
        <v>35</v>
      </c>
      <c r="AX268" s="11" t="s">
        <v>71</v>
      </c>
      <c r="AY268" s="218" t="s">
        <v>250</v>
      </c>
    </row>
    <row r="269" spans="2:65" s="12" customFormat="1">
      <c r="B269" s="219"/>
      <c r="C269" s="220"/>
      <c r="D269" s="221" t="s">
        <v>260</v>
      </c>
      <c r="E269" s="222" t="s">
        <v>3327</v>
      </c>
      <c r="F269" s="223" t="s">
        <v>263</v>
      </c>
      <c r="G269" s="220"/>
      <c r="H269" s="224">
        <v>138.96799999999999</v>
      </c>
      <c r="I269" s="225"/>
      <c r="J269" s="220"/>
      <c r="K269" s="220"/>
      <c r="L269" s="226"/>
      <c r="M269" s="227"/>
      <c r="N269" s="228"/>
      <c r="O269" s="228"/>
      <c r="P269" s="228"/>
      <c r="Q269" s="228"/>
      <c r="R269" s="228"/>
      <c r="S269" s="228"/>
      <c r="T269" s="229"/>
      <c r="AT269" s="230" t="s">
        <v>260</v>
      </c>
      <c r="AU269" s="230" t="s">
        <v>94</v>
      </c>
      <c r="AV269" s="12" t="s">
        <v>251</v>
      </c>
      <c r="AW269" s="12" t="s">
        <v>35</v>
      </c>
      <c r="AX269" s="12" t="s">
        <v>79</v>
      </c>
      <c r="AY269" s="230" t="s">
        <v>250</v>
      </c>
    </row>
    <row r="270" spans="2:65" s="1" customFormat="1" ht="22.5" customHeight="1">
      <c r="B270" s="41"/>
      <c r="C270" s="195" t="s">
        <v>741</v>
      </c>
      <c r="D270" s="195" t="s">
        <v>253</v>
      </c>
      <c r="E270" s="196" t="s">
        <v>1629</v>
      </c>
      <c r="F270" s="197" t="s">
        <v>1630</v>
      </c>
      <c r="G270" s="198" t="s">
        <v>271</v>
      </c>
      <c r="H270" s="199">
        <v>138.96799999999999</v>
      </c>
      <c r="I270" s="200"/>
      <c r="J270" s="201">
        <f>ROUND(I270*H270,2)</f>
        <v>0</v>
      </c>
      <c r="K270" s="197" t="s">
        <v>257</v>
      </c>
      <c r="L270" s="61"/>
      <c r="M270" s="202" t="s">
        <v>21</v>
      </c>
      <c r="N270" s="203" t="s">
        <v>43</v>
      </c>
      <c r="O270" s="42"/>
      <c r="P270" s="204">
        <f>O270*H270</f>
        <v>0</v>
      </c>
      <c r="Q270" s="204">
        <v>1.9000000000000001E-4</v>
      </c>
      <c r="R270" s="204">
        <f>Q270*H270</f>
        <v>2.6403920000000001E-2</v>
      </c>
      <c r="S270" s="204">
        <v>0</v>
      </c>
      <c r="T270" s="205">
        <f>S270*H270</f>
        <v>0</v>
      </c>
      <c r="AR270" s="24" t="s">
        <v>330</v>
      </c>
      <c r="AT270" s="24" t="s">
        <v>253</v>
      </c>
      <c r="AU270" s="24" t="s">
        <v>94</v>
      </c>
      <c r="AY270" s="24" t="s">
        <v>250</v>
      </c>
      <c r="BE270" s="206">
        <f>IF(N270="základní",J270,0)</f>
        <v>0</v>
      </c>
      <c r="BF270" s="206">
        <f>IF(N270="snížená",J270,0)</f>
        <v>0</v>
      </c>
      <c r="BG270" s="206">
        <f>IF(N270="zákl. přenesená",J270,0)</f>
        <v>0</v>
      </c>
      <c r="BH270" s="206">
        <f>IF(N270="sníž. přenesená",J270,0)</f>
        <v>0</v>
      </c>
      <c r="BI270" s="206">
        <f>IF(N270="nulová",J270,0)</f>
        <v>0</v>
      </c>
      <c r="BJ270" s="24" t="s">
        <v>94</v>
      </c>
      <c r="BK270" s="206">
        <f>ROUND(I270*H270,2)</f>
        <v>0</v>
      </c>
      <c r="BL270" s="24" t="s">
        <v>330</v>
      </c>
      <c r="BM270" s="24" t="s">
        <v>3550</v>
      </c>
    </row>
    <row r="271" spans="2:65" s="11" customFormat="1">
      <c r="B271" s="207"/>
      <c r="C271" s="208"/>
      <c r="D271" s="221" t="s">
        <v>260</v>
      </c>
      <c r="E271" s="231" t="s">
        <v>21</v>
      </c>
      <c r="F271" s="232" t="s">
        <v>3327</v>
      </c>
      <c r="G271" s="208"/>
      <c r="H271" s="233">
        <v>138.96799999999999</v>
      </c>
      <c r="I271" s="213"/>
      <c r="J271" s="208"/>
      <c r="K271" s="208"/>
      <c r="L271" s="214"/>
      <c r="M271" s="215"/>
      <c r="N271" s="216"/>
      <c r="O271" s="216"/>
      <c r="P271" s="216"/>
      <c r="Q271" s="216"/>
      <c r="R271" s="216"/>
      <c r="S271" s="216"/>
      <c r="T271" s="217"/>
      <c r="AT271" s="218" t="s">
        <v>260</v>
      </c>
      <c r="AU271" s="218" t="s">
        <v>94</v>
      </c>
      <c r="AV271" s="11" t="s">
        <v>94</v>
      </c>
      <c r="AW271" s="11" t="s">
        <v>35</v>
      </c>
      <c r="AX271" s="11" t="s">
        <v>79</v>
      </c>
      <c r="AY271" s="218" t="s">
        <v>250</v>
      </c>
    </row>
    <row r="272" spans="2:65" s="1" customFormat="1" ht="22.5" customHeight="1">
      <c r="B272" s="41"/>
      <c r="C272" s="195" t="s">
        <v>746</v>
      </c>
      <c r="D272" s="195" t="s">
        <v>253</v>
      </c>
      <c r="E272" s="196" t="s">
        <v>1640</v>
      </c>
      <c r="F272" s="197" t="s">
        <v>1641</v>
      </c>
      <c r="G272" s="198" t="s">
        <v>647</v>
      </c>
      <c r="H272" s="255"/>
      <c r="I272" s="200"/>
      <c r="J272" s="201">
        <f>ROUND(I272*H272,2)</f>
        <v>0</v>
      </c>
      <c r="K272" s="197" t="s">
        <v>257</v>
      </c>
      <c r="L272" s="61"/>
      <c r="M272" s="202" t="s">
        <v>21</v>
      </c>
      <c r="N272" s="203" t="s">
        <v>43</v>
      </c>
      <c r="O272" s="42"/>
      <c r="P272" s="204">
        <f>O272*H272</f>
        <v>0</v>
      </c>
      <c r="Q272" s="204">
        <v>0</v>
      </c>
      <c r="R272" s="204">
        <f>Q272*H272</f>
        <v>0</v>
      </c>
      <c r="S272" s="204">
        <v>0</v>
      </c>
      <c r="T272" s="205">
        <f>S272*H272</f>
        <v>0</v>
      </c>
      <c r="AR272" s="24" t="s">
        <v>330</v>
      </c>
      <c r="AT272" s="24" t="s">
        <v>253</v>
      </c>
      <c r="AU272" s="24" t="s">
        <v>94</v>
      </c>
      <c r="AY272" s="24" t="s">
        <v>250</v>
      </c>
      <c r="BE272" s="206">
        <f>IF(N272="základní",J272,0)</f>
        <v>0</v>
      </c>
      <c r="BF272" s="206">
        <f>IF(N272="snížená",J272,0)</f>
        <v>0</v>
      </c>
      <c r="BG272" s="206">
        <f>IF(N272="zákl. přenesená",J272,0)</f>
        <v>0</v>
      </c>
      <c r="BH272" s="206">
        <f>IF(N272="sníž. přenesená",J272,0)</f>
        <v>0</v>
      </c>
      <c r="BI272" s="206">
        <f>IF(N272="nulová",J272,0)</f>
        <v>0</v>
      </c>
      <c r="BJ272" s="24" t="s">
        <v>94</v>
      </c>
      <c r="BK272" s="206">
        <f>ROUND(I272*H272,2)</f>
        <v>0</v>
      </c>
      <c r="BL272" s="24" t="s">
        <v>330</v>
      </c>
      <c r="BM272" s="24" t="s">
        <v>3551</v>
      </c>
    </row>
    <row r="273" spans="2:65" s="10" customFormat="1" ht="29.85" customHeight="1">
      <c r="B273" s="178"/>
      <c r="C273" s="179"/>
      <c r="D273" s="192" t="s">
        <v>70</v>
      </c>
      <c r="E273" s="193" t="s">
        <v>1643</v>
      </c>
      <c r="F273" s="193" t="s">
        <v>1644</v>
      </c>
      <c r="G273" s="179"/>
      <c r="H273" s="179"/>
      <c r="I273" s="182"/>
      <c r="J273" s="194">
        <f>BK273</f>
        <v>0</v>
      </c>
      <c r="K273" s="179"/>
      <c r="L273" s="184"/>
      <c r="M273" s="185"/>
      <c r="N273" s="186"/>
      <c r="O273" s="186"/>
      <c r="P273" s="187">
        <f>SUM(P274:P301)</f>
        <v>0</v>
      </c>
      <c r="Q273" s="186"/>
      <c r="R273" s="187">
        <f>SUM(R274:R301)</f>
        <v>1.1845968200000001</v>
      </c>
      <c r="S273" s="186"/>
      <c r="T273" s="188">
        <f>SUM(T274:T301)</f>
        <v>0</v>
      </c>
      <c r="AR273" s="189" t="s">
        <v>94</v>
      </c>
      <c r="AT273" s="190" t="s">
        <v>70</v>
      </c>
      <c r="AU273" s="190" t="s">
        <v>79</v>
      </c>
      <c r="AY273" s="189" t="s">
        <v>250</v>
      </c>
      <c r="BK273" s="191">
        <f>SUM(BK274:BK301)</f>
        <v>0</v>
      </c>
    </row>
    <row r="274" spans="2:65" s="1" customFormat="1" ht="31.5" customHeight="1">
      <c r="B274" s="41"/>
      <c r="C274" s="195" t="s">
        <v>751</v>
      </c>
      <c r="D274" s="195" t="s">
        <v>253</v>
      </c>
      <c r="E274" s="196" t="s">
        <v>1646</v>
      </c>
      <c r="F274" s="197" t="s">
        <v>1647</v>
      </c>
      <c r="G274" s="198" t="s">
        <v>271</v>
      </c>
      <c r="H274" s="199">
        <v>9.2140000000000004</v>
      </c>
      <c r="I274" s="200"/>
      <c r="J274" s="201">
        <f>ROUND(I274*H274,2)</f>
        <v>0</v>
      </c>
      <c r="K274" s="197" t="s">
        <v>257</v>
      </c>
      <c r="L274" s="61"/>
      <c r="M274" s="202" t="s">
        <v>21</v>
      </c>
      <c r="N274" s="203" t="s">
        <v>43</v>
      </c>
      <c r="O274" s="42"/>
      <c r="P274" s="204">
        <f>O274*H274</f>
        <v>0</v>
      </c>
      <c r="Q274" s="204">
        <v>4.5130000000000003E-2</v>
      </c>
      <c r="R274" s="204">
        <f>Q274*H274</f>
        <v>0.41582782000000007</v>
      </c>
      <c r="S274" s="204">
        <v>0</v>
      </c>
      <c r="T274" s="205">
        <f>S274*H274</f>
        <v>0</v>
      </c>
      <c r="AR274" s="24" t="s">
        <v>330</v>
      </c>
      <c r="AT274" s="24" t="s">
        <v>253</v>
      </c>
      <c r="AU274" s="24" t="s">
        <v>94</v>
      </c>
      <c r="AY274" s="24" t="s">
        <v>250</v>
      </c>
      <c r="BE274" s="206">
        <f>IF(N274="základní",J274,0)</f>
        <v>0</v>
      </c>
      <c r="BF274" s="206">
        <f>IF(N274="snížená",J274,0)</f>
        <v>0</v>
      </c>
      <c r="BG274" s="206">
        <f>IF(N274="zákl. přenesená",J274,0)</f>
        <v>0</v>
      </c>
      <c r="BH274" s="206">
        <f>IF(N274="sníž. přenesená",J274,0)</f>
        <v>0</v>
      </c>
      <c r="BI274" s="206">
        <f>IF(N274="nulová",J274,0)</f>
        <v>0</v>
      </c>
      <c r="BJ274" s="24" t="s">
        <v>94</v>
      </c>
      <c r="BK274" s="206">
        <f>ROUND(I274*H274,2)</f>
        <v>0</v>
      </c>
      <c r="BL274" s="24" t="s">
        <v>330</v>
      </c>
      <c r="BM274" s="24" t="s">
        <v>3552</v>
      </c>
    </row>
    <row r="275" spans="2:65" s="11" customFormat="1">
      <c r="B275" s="207"/>
      <c r="C275" s="208"/>
      <c r="D275" s="209" t="s">
        <v>260</v>
      </c>
      <c r="E275" s="210" t="s">
        <v>21</v>
      </c>
      <c r="F275" s="211" t="s">
        <v>3553</v>
      </c>
      <c r="G275" s="208"/>
      <c r="H275" s="212">
        <v>9.2140000000000004</v>
      </c>
      <c r="I275" s="213"/>
      <c r="J275" s="208"/>
      <c r="K275" s="208"/>
      <c r="L275" s="214"/>
      <c r="M275" s="215"/>
      <c r="N275" s="216"/>
      <c r="O275" s="216"/>
      <c r="P275" s="216"/>
      <c r="Q275" s="216"/>
      <c r="R275" s="216"/>
      <c r="S275" s="216"/>
      <c r="T275" s="217"/>
      <c r="AT275" s="218" t="s">
        <v>260</v>
      </c>
      <c r="AU275" s="218" t="s">
        <v>94</v>
      </c>
      <c r="AV275" s="11" t="s">
        <v>94</v>
      </c>
      <c r="AW275" s="11" t="s">
        <v>35</v>
      </c>
      <c r="AX275" s="11" t="s">
        <v>71</v>
      </c>
      <c r="AY275" s="218" t="s">
        <v>250</v>
      </c>
    </row>
    <row r="276" spans="2:65" s="12" customFormat="1">
      <c r="B276" s="219"/>
      <c r="C276" s="220"/>
      <c r="D276" s="221" t="s">
        <v>260</v>
      </c>
      <c r="E276" s="222" t="s">
        <v>1652</v>
      </c>
      <c r="F276" s="223" t="s">
        <v>263</v>
      </c>
      <c r="G276" s="220"/>
      <c r="H276" s="224">
        <v>9.2140000000000004</v>
      </c>
      <c r="I276" s="225"/>
      <c r="J276" s="220"/>
      <c r="K276" s="220"/>
      <c r="L276" s="226"/>
      <c r="M276" s="227"/>
      <c r="N276" s="228"/>
      <c r="O276" s="228"/>
      <c r="P276" s="228"/>
      <c r="Q276" s="228"/>
      <c r="R276" s="228"/>
      <c r="S276" s="228"/>
      <c r="T276" s="229"/>
      <c r="AT276" s="230" t="s">
        <v>260</v>
      </c>
      <c r="AU276" s="230" t="s">
        <v>94</v>
      </c>
      <c r="AV276" s="12" t="s">
        <v>251</v>
      </c>
      <c r="AW276" s="12" t="s">
        <v>35</v>
      </c>
      <c r="AX276" s="12" t="s">
        <v>79</v>
      </c>
      <c r="AY276" s="230" t="s">
        <v>250</v>
      </c>
    </row>
    <row r="277" spans="2:65" s="1" customFormat="1" ht="22.5" customHeight="1">
      <c r="B277" s="41"/>
      <c r="C277" s="195" t="s">
        <v>754</v>
      </c>
      <c r="D277" s="195" t="s">
        <v>253</v>
      </c>
      <c r="E277" s="196" t="s">
        <v>1667</v>
      </c>
      <c r="F277" s="197" t="s">
        <v>1668</v>
      </c>
      <c r="G277" s="198" t="s">
        <v>356</v>
      </c>
      <c r="H277" s="199">
        <v>7.82</v>
      </c>
      <c r="I277" s="200"/>
      <c r="J277" s="201">
        <f>ROUND(I277*H277,2)</f>
        <v>0</v>
      </c>
      <c r="K277" s="197" t="s">
        <v>257</v>
      </c>
      <c r="L277" s="61"/>
      <c r="M277" s="202" t="s">
        <v>21</v>
      </c>
      <c r="N277" s="203" t="s">
        <v>43</v>
      </c>
      <c r="O277" s="42"/>
      <c r="P277" s="204">
        <f>O277*H277</f>
        <v>0</v>
      </c>
      <c r="Q277" s="204">
        <v>9.1E-4</v>
      </c>
      <c r="R277" s="204">
        <f>Q277*H277</f>
        <v>7.1162000000000005E-3</v>
      </c>
      <c r="S277" s="204">
        <v>0</v>
      </c>
      <c r="T277" s="205">
        <f>S277*H277</f>
        <v>0</v>
      </c>
      <c r="AR277" s="24" t="s">
        <v>330</v>
      </c>
      <c r="AT277" s="24" t="s">
        <v>253</v>
      </c>
      <c r="AU277" s="24" t="s">
        <v>94</v>
      </c>
      <c r="AY277" s="24" t="s">
        <v>250</v>
      </c>
      <c r="BE277" s="206">
        <f>IF(N277="základní",J277,0)</f>
        <v>0</v>
      </c>
      <c r="BF277" s="206">
        <f>IF(N277="snížená",J277,0)</f>
        <v>0</v>
      </c>
      <c r="BG277" s="206">
        <f>IF(N277="zákl. přenesená",J277,0)</f>
        <v>0</v>
      </c>
      <c r="BH277" s="206">
        <f>IF(N277="sníž. přenesená",J277,0)</f>
        <v>0</v>
      </c>
      <c r="BI277" s="206">
        <f>IF(N277="nulová",J277,0)</f>
        <v>0</v>
      </c>
      <c r="BJ277" s="24" t="s">
        <v>94</v>
      </c>
      <c r="BK277" s="206">
        <f>ROUND(I277*H277,2)</f>
        <v>0</v>
      </c>
      <c r="BL277" s="24" t="s">
        <v>330</v>
      </c>
      <c r="BM277" s="24" t="s">
        <v>3554</v>
      </c>
    </row>
    <row r="278" spans="2:65" s="11" customFormat="1">
      <c r="B278" s="207"/>
      <c r="C278" s="208"/>
      <c r="D278" s="209" t="s">
        <v>260</v>
      </c>
      <c r="E278" s="210" t="s">
        <v>21</v>
      </c>
      <c r="F278" s="211" t="s">
        <v>3555</v>
      </c>
      <c r="G278" s="208"/>
      <c r="H278" s="212">
        <v>5.62</v>
      </c>
      <c r="I278" s="213"/>
      <c r="J278" s="208"/>
      <c r="K278" s="208"/>
      <c r="L278" s="214"/>
      <c r="M278" s="215"/>
      <c r="N278" s="216"/>
      <c r="O278" s="216"/>
      <c r="P278" s="216"/>
      <c r="Q278" s="216"/>
      <c r="R278" s="216"/>
      <c r="S278" s="216"/>
      <c r="T278" s="217"/>
      <c r="AT278" s="218" t="s">
        <v>260</v>
      </c>
      <c r="AU278" s="218" t="s">
        <v>94</v>
      </c>
      <c r="AV278" s="11" t="s">
        <v>94</v>
      </c>
      <c r="AW278" s="11" t="s">
        <v>35</v>
      </c>
      <c r="AX278" s="11" t="s">
        <v>71</v>
      </c>
      <c r="AY278" s="218" t="s">
        <v>250</v>
      </c>
    </row>
    <row r="279" spans="2:65" s="11" customFormat="1">
      <c r="B279" s="207"/>
      <c r="C279" s="208"/>
      <c r="D279" s="209" t="s">
        <v>260</v>
      </c>
      <c r="E279" s="210" t="s">
        <v>21</v>
      </c>
      <c r="F279" s="211" t="s">
        <v>3556</v>
      </c>
      <c r="G279" s="208"/>
      <c r="H279" s="212">
        <v>2.2000000000000002</v>
      </c>
      <c r="I279" s="213"/>
      <c r="J279" s="208"/>
      <c r="K279" s="208"/>
      <c r="L279" s="214"/>
      <c r="M279" s="215"/>
      <c r="N279" s="216"/>
      <c r="O279" s="216"/>
      <c r="P279" s="216"/>
      <c r="Q279" s="216"/>
      <c r="R279" s="216"/>
      <c r="S279" s="216"/>
      <c r="T279" s="217"/>
      <c r="AT279" s="218" t="s">
        <v>260</v>
      </c>
      <c r="AU279" s="218" t="s">
        <v>94</v>
      </c>
      <c r="AV279" s="11" t="s">
        <v>94</v>
      </c>
      <c r="AW279" s="11" t="s">
        <v>35</v>
      </c>
      <c r="AX279" s="11" t="s">
        <v>71</v>
      </c>
      <c r="AY279" s="218" t="s">
        <v>250</v>
      </c>
    </row>
    <row r="280" spans="2:65" s="12" customFormat="1">
      <c r="B280" s="219"/>
      <c r="C280" s="220"/>
      <c r="D280" s="221" t="s">
        <v>260</v>
      </c>
      <c r="E280" s="222" t="s">
        <v>21</v>
      </c>
      <c r="F280" s="223" t="s">
        <v>263</v>
      </c>
      <c r="G280" s="220"/>
      <c r="H280" s="224">
        <v>7.82</v>
      </c>
      <c r="I280" s="225"/>
      <c r="J280" s="220"/>
      <c r="K280" s="220"/>
      <c r="L280" s="226"/>
      <c r="M280" s="227"/>
      <c r="N280" s="228"/>
      <c r="O280" s="228"/>
      <c r="P280" s="228"/>
      <c r="Q280" s="228"/>
      <c r="R280" s="228"/>
      <c r="S280" s="228"/>
      <c r="T280" s="229"/>
      <c r="AT280" s="230" t="s">
        <v>260</v>
      </c>
      <c r="AU280" s="230" t="s">
        <v>94</v>
      </c>
      <c r="AV280" s="12" t="s">
        <v>251</v>
      </c>
      <c r="AW280" s="12" t="s">
        <v>35</v>
      </c>
      <c r="AX280" s="12" t="s">
        <v>79</v>
      </c>
      <c r="AY280" s="230" t="s">
        <v>250</v>
      </c>
    </row>
    <row r="281" spans="2:65" s="1" customFormat="1" ht="22.5" customHeight="1">
      <c r="B281" s="41"/>
      <c r="C281" s="195" t="s">
        <v>759</v>
      </c>
      <c r="D281" s="195" t="s">
        <v>253</v>
      </c>
      <c r="E281" s="196" t="s">
        <v>1671</v>
      </c>
      <c r="F281" s="197" t="s">
        <v>1672</v>
      </c>
      <c r="G281" s="198" t="s">
        <v>356</v>
      </c>
      <c r="H281" s="199">
        <v>4.8</v>
      </c>
      <c r="I281" s="200"/>
      <c r="J281" s="201">
        <f>ROUND(I281*H281,2)</f>
        <v>0</v>
      </c>
      <c r="K281" s="197" t="s">
        <v>257</v>
      </c>
      <c r="L281" s="61"/>
      <c r="M281" s="202" t="s">
        <v>21</v>
      </c>
      <c r="N281" s="203" t="s">
        <v>43</v>
      </c>
      <c r="O281" s="42"/>
      <c r="P281" s="204">
        <f>O281*H281</f>
        <v>0</v>
      </c>
      <c r="Q281" s="204">
        <v>3.6000000000000002E-4</v>
      </c>
      <c r="R281" s="204">
        <f>Q281*H281</f>
        <v>1.7280000000000002E-3</v>
      </c>
      <c r="S281" s="204">
        <v>0</v>
      </c>
      <c r="T281" s="205">
        <f>S281*H281</f>
        <v>0</v>
      </c>
      <c r="AR281" s="24" t="s">
        <v>330</v>
      </c>
      <c r="AT281" s="24" t="s">
        <v>253</v>
      </c>
      <c r="AU281" s="24" t="s">
        <v>94</v>
      </c>
      <c r="AY281" s="24" t="s">
        <v>250</v>
      </c>
      <c r="BE281" s="206">
        <f>IF(N281="základní",J281,0)</f>
        <v>0</v>
      </c>
      <c r="BF281" s="206">
        <f>IF(N281="snížená",J281,0)</f>
        <v>0</v>
      </c>
      <c r="BG281" s="206">
        <f>IF(N281="zákl. přenesená",J281,0)</f>
        <v>0</v>
      </c>
      <c r="BH281" s="206">
        <f>IF(N281="sníž. přenesená",J281,0)</f>
        <v>0</v>
      </c>
      <c r="BI281" s="206">
        <f>IF(N281="nulová",J281,0)</f>
        <v>0</v>
      </c>
      <c r="BJ281" s="24" t="s">
        <v>94</v>
      </c>
      <c r="BK281" s="206">
        <f>ROUND(I281*H281,2)</f>
        <v>0</v>
      </c>
      <c r="BL281" s="24" t="s">
        <v>330</v>
      </c>
      <c r="BM281" s="24" t="s">
        <v>3557</v>
      </c>
    </row>
    <row r="282" spans="2:65" s="11" customFormat="1">
      <c r="B282" s="207"/>
      <c r="C282" s="208"/>
      <c r="D282" s="221" t="s">
        <v>260</v>
      </c>
      <c r="E282" s="231" t="s">
        <v>21</v>
      </c>
      <c r="F282" s="232" t="s">
        <v>3558</v>
      </c>
      <c r="G282" s="208"/>
      <c r="H282" s="233">
        <v>4.8</v>
      </c>
      <c r="I282" s="213"/>
      <c r="J282" s="208"/>
      <c r="K282" s="208"/>
      <c r="L282" s="214"/>
      <c r="M282" s="215"/>
      <c r="N282" s="216"/>
      <c r="O282" s="216"/>
      <c r="P282" s="216"/>
      <c r="Q282" s="216"/>
      <c r="R282" s="216"/>
      <c r="S282" s="216"/>
      <c r="T282" s="217"/>
      <c r="AT282" s="218" t="s">
        <v>260</v>
      </c>
      <c r="AU282" s="218" t="s">
        <v>94</v>
      </c>
      <c r="AV282" s="11" t="s">
        <v>94</v>
      </c>
      <c r="AW282" s="11" t="s">
        <v>35</v>
      </c>
      <c r="AX282" s="11" t="s">
        <v>79</v>
      </c>
      <c r="AY282" s="218" t="s">
        <v>250</v>
      </c>
    </row>
    <row r="283" spans="2:65" s="1" customFormat="1" ht="44.25" customHeight="1">
      <c r="B283" s="41"/>
      <c r="C283" s="195" t="s">
        <v>764</v>
      </c>
      <c r="D283" s="195" t="s">
        <v>253</v>
      </c>
      <c r="E283" s="196" t="s">
        <v>3559</v>
      </c>
      <c r="F283" s="197" t="s">
        <v>3560</v>
      </c>
      <c r="G283" s="198" t="s">
        <v>271</v>
      </c>
      <c r="H283" s="199">
        <v>5.94</v>
      </c>
      <c r="I283" s="200"/>
      <c r="J283" s="201">
        <f>ROUND(I283*H283,2)</f>
        <v>0</v>
      </c>
      <c r="K283" s="197" t="s">
        <v>257</v>
      </c>
      <c r="L283" s="61"/>
      <c r="M283" s="202" t="s">
        <v>21</v>
      </c>
      <c r="N283" s="203" t="s">
        <v>43</v>
      </c>
      <c r="O283" s="42"/>
      <c r="P283" s="204">
        <f>O283*H283</f>
        <v>0</v>
      </c>
      <c r="Q283" s="204">
        <v>6.6420000000000007E-2</v>
      </c>
      <c r="R283" s="204">
        <f>Q283*H283</f>
        <v>0.39453480000000007</v>
      </c>
      <c r="S283" s="204">
        <v>0</v>
      </c>
      <c r="T283" s="205">
        <f>S283*H283</f>
        <v>0</v>
      </c>
      <c r="AR283" s="24" t="s">
        <v>330</v>
      </c>
      <c r="AT283" s="24" t="s">
        <v>253</v>
      </c>
      <c r="AU283" s="24" t="s">
        <v>94</v>
      </c>
      <c r="AY283" s="24" t="s">
        <v>250</v>
      </c>
      <c r="BE283" s="206">
        <f>IF(N283="základní",J283,0)</f>
        <v>0</v>
      </c>
      <c r="BF283" s="206">
        <f>IF(N283="snížená",J283,0)</f>
        <v>0</v>
      </c>
      <c r="BG283" s="206">
        <f>IF(N283="zákl. přenesená",J283,0)</f>
        <v>0</v>
      </c>
      <c r="BH283" s="206">
        <f>IF(N283="sníž. přenesená",J283,0)</f>
        <v>0</v>
      </c>
      <c r="BI283" s="206">
        <f>IF(N283="nulová",J283,0)</f>
        <v>0</v>
      </c>
      <c r="BJ283" s="24" t="s">
        <v>94</v>
      </c>
      <c r="BK283" s="206">
        <f>ROUND(I283*H283,2)</f>
        <v>0</v>
      </c>
      <c r="BL283" s="24" t="s">
        <v>330</v>
      </c>
      <c r="BM283" s="24" t="s">
        <v>3561</v>
      </c>
    </row>
    <row r="284" spans="2:65" s="11" customFormat="1">
      <c r="B284" s="207"/>
      <c r="C284" s="208"/>
      <c r="D284" s="209" t="s">
        <v>260</v>
      </c>
      <c r="E284" s="210" t="s">
        <v>21</v>
      </c>
      <c r="F284" s="211" t="s">
        <v>3562</v>
      </c>
      <c r="G284" s="208"/>
      <c r="H284" s="212">
        <v>5.94</v>
      </c>
      <c r="I284" s="213"/>
      <c r="J284" s="208"/>
      <c r="K284" s="208"/>
      <c r="L284" s="214"/>
      <c r="M284" s="215"/>
      <c r="N284" s="216"/>
      <c r="O284" s="216"/>
      <c r="P284" s="216"/>
      <c r="Q284" s="216"/>
      <c r="R284" s="216"/>
      <c r="S284" s="216"/>
      <c r="T284" s="217"/>
      <c r="AT284" s="218" t="s">
        <v>260</v>
      </c>
      <c r="AU284" s="218" t="s">
        <v>94</v>
      </c>
      <c r="AV284" s="11" t="s">
        <v>94</v>
      </c>
      <c r="AW284" s="11" t="s">
        <v>35</v>
      </c>
      <c r="AX284" s="11" t="s">
        <v>71</v>
      </c>
      <c r="AY284" s="218" t="s">
        <v>250</v>
      </c>
    </row>
    <row r="285" spans="2:65" s="12" customFormat="1">
      <c r="B285" s="219"/>
      <c r="C285" s="220"/>
      <c r="D285" s="221" t="s">
        <v>260</v>
      </c>
      <c r="E285" s="222" t="s">
        <v>168</v>
      </c>
      <c r="F285" s="223" t="s">
        <v>263</v>
      </c>
      <c r="G285" s="220"/>
      <c r="H285" s="224">
        <v>5.94</v>
      </c>
      <c r="I285" s="225"/>
      <c r="J285" s="220"/>
      <c r="K285" s="220"/>
      <c r="L285" s="226"/>
      <c r="M285" s="227"/>
      <c r="N285" s="228"/>
      <c r="O285" s="228"/>
      <c r="P285" s="228"/>
      <c r="Q285" s="228"/>
      <c r="R285" s="228"/>
      <c r="S285" s="228"/>
      <c r="T285" s="229"/>
      <c r="AT285" s="230" t="s">
        <v>260</v>
      </c>
      <c r="AU285" s="230" t="s">
        <v>94</v>
      </c>
      <c r="AV285" s="12" t="s">
        <v>251</v>
      </c>
      <c r="AW285" s="12" t="s">
        <v>35</v>
      </c>
      <c r="AX285" s="12" t="s">
        <v>79</v>
      </c>
      <c r="AY285" s="230" t="s">
        <v>250</v>
      </c>
    </row>
    <row r="286" spans="2:65" s="1" customFormat="1" ht="57" customHeight="1">
      <c r="B286" s="41"/>
      <c r="C286" s="195" t="s">
        <v>768</v>
      </c>
      <c r="D286" s="195" t="s">
        <v>253</v>
      </c>
      <c r="E286" s="196" t="s">
        <v>1717</v>
      </c>
      <c r="F286" s="197" t="s">
        <v>1718</v>
      </c>
      <c r="G286" s="198" t="s">
        <v>271</v>
      </c>
      <c r="H286" s="199">
        <v>3.5</v>
      </c>
      <c r="I286" s="200"/>
      <c r="J286" s="201">
        <f>ROUND(I286*H286,2)</f>
        <v>0</v>
      </c>
      <c r="K286" s="197" t="s">
        <v>21</v>
      </c>
      <c r="L286" s="61"/>
      <c r="M286" s="202" t="s">
        <v>21</v>
      </c>
      <c r="N286" s="203" t="s">
        <v>43</v>
      </c>
      <c r="O286" s="42"/>
      <c r="P286" s="204">
        <f>O286*H286</f>
        <v>0</v>
      </c>
      <c r="Q286" s="204">
        <v>7.0120000000000002E-2</v>
      </c>
      <c r="R286" s="204">
        <f>Q286*H286</f>
        <v>0.24542</v>
      </c>
      <c r="S286" s="204">
        <v>0</v>
      </c>
      <c r="T286" s="205">
        <f>S286*H286</f>
        <v>0</v>
      </c>
      <c r="AR286" s="24" t="s">
        <v>330</v>
      </c>
      <c r="AT286" s="24" t="s">
        <v>253</v>
      </c>
      <c r="AU286" s="24" t="s">
        <v>94</v>
      </c>
      <c r="AY286" s="24" t="s">
        <v>250</v>
      </c>
      <c r="BE286" s="206">
        <f>IF(N286="základní",J286,0)</f>
        <v>0</v>
      </c>
      <c r="BF286" s="206">
        <f>IF(N286="snížená",J286,0)</f>
        <v>0</v>
      </c>
      <c r="BG286" s="206">
        <f>IF(N286="zákl. přenesená",J286,0)</f>
        <v>0</v>
      </c>
      <c r="BH286" s="206">
        <f>IF(N286="sníž. přenesená",J286,0)</f>
        <v>0</v>
      </c>
      <c r="BI286" s="206">
        <f>IF(N286="nulová",J286,0)</f>
        <v>0</v>
      </c>
      <c r="BJ286" s="24" t="s">
        <v>94</v>
      </c>
      <c r="BK286" s="206">
        <f>ROUND(I286*H286,2)</f>
        <v>0</v>
      </c>
      <c r="BL286" s="24" t="s">
        <v>330</v>
      </c>
      <c r="BM286" s="24" t="s">
        <v>3563</v>
      </c>
    </row>
    <row r="287" spans="2:65" s="11" customFormat="1">
      <c r="B287" s="207"/>
      <c r="C287" s="208"/>
      <c r="D287" s="209" t="s">
        <v>260</v>
      </c>
      <c r="E287" s="210" t="s">
        <v>21</v>
      </c>
      <c r="F287" s="211" t="s">
        <v>3564</v>
      </c>
      <c r="G287" s="208"/>
      <c r="H287" s="212">
        <v>3.5</v>
      </c>
      <c r="I287" s="213"/>
      <c r="J287" s="208"/>
      <c r="K287" s="208"/>
      <c r="L287" s="214"/>
      <c r="M287" s="215"/>
      <c r="N287" s="216"/>
      <c r="O287" s="216"/>
      <c r="P287" s="216"/>
      <c r="Q287" s="216"/>
      <c r="R287" s="216"/>
      <c r="S287" s="216"/>
      <c r="T287" s="217"/>
      <c r="AT287" s="218" t="s">
        <v>260</v>
      </c>
      <c r="AU287" s="218" t="s">
        <v>94</v>
      </c>
      <c r="AV287" s="11" t="s">
        <v>94</v>
      </c>
      <c r="AW287" s="11" t="s">
        <v>35</v>
      </c>
      <c r="AX287" s="11" t="s">
        <v>71</v>
      </c>
      <c r="AY287" s="218" t="s">
        <v>250</v>
      </c>
    </row>
    <row r="288" spans="2:65" s="12" customFormat="1">
      <c r="B288" s="219"/>
      <c r="C288" s="220"/>
      <c r="D288" s="221" t="s">
        <v>260</v>
      </c>
      <c r="E288" s="222" t="s">
        <v>1723</v>
      </c>
      <c r="F288" s="223" t="s">
        <v>263</v>
      </c>
      <c r="G288" s="220"/>
      <c r="H288" s="224">
        <v>3.5</v>
      </c>
      <c r="I288" s="225"/>
      <c r="J288" s="220"/>
      <c r="K288" s="220"/>
      <c r="L288" s="226"/>
      <c r="M288" s="227"/>
      <c r="N288" s="228"/>
      <c r="O288" s="228"/>
      <c r="P288" s="228"/>
      <c r="Q288" s="228"/>
      <c r="R288" s="228"/>
      <c r="S288" s="228"/>
      <c r="T288" s="229"/>
      <c r="AT288" s="230" t="s">
        <v>260</v>
      </c>
      <c r="AU288" s="230" t="s">
        <v>94</v>
      </c>
      <c r="AV288" s="12" t="s">
        <v>251</v>
      </c>
      <c r="AW288" s="12" t="s">
        <v>35</v>
      </c>
      <c r="AX288" s="12" t="s">
        <v>79</v>
      </c>
      <c r="AY288" s="230" t="s">
        <v>250</v>
      </c>
    </row>
    <row r="289" spans="2:65" s="1" customFormat="1" ht="31.5" customHeight="1">
      <c r="B289" s="41"/>
      <c r="C289" s="195" t="s">
        <v>773</v>
      </c>
      <c r="D289" s="195" t="s">
        <v>253</v>
      </c>
      <c r="E289" s="196" t="s">
        <v>1787</v>
      </c>
      <c r="F289" s="197" t="s">
        <v>3565</v>
      </c>
      <c r="G289" s="198" t="s">
        <v>271</v>
      </c>
      <c r="H289" s="199">
        <v>5.0999999999999996</v>
      </c>
      <c r="I289" s="200"/>
      <c r="J289" s="201">
        <f>ROUND(I289*H289,2)</f>
        <v>0</v>
      </c>
      <c r="K289" s="197" t="s">
        <v>257</v>
      </c>
      <c r="L289" s="61"/>
      <c r="M289" s="202" t="s">
        <v>21</v>
      </c>
      <c r="N289" s="203" t="s">
        <v>43</v>
      </c>
      <c r="O289" s="42"/>
      <c r="P289" s="204">
        <f>O289*H289</f>
        <v>0</v>
      </c>
      <c r="Q289" s="204">
        <v>1.223E-2</v>
      </c>
      <c r="R289" s="204">
        <f>Q289*H289</f>
        <v>6.2372999999999991E-2</v>
      </c>
      <c r="S289" s="204">
        <v>0</v>
      </c>
      <c r="T289" s="205">
        <f>S289*H289</f>
        <v>0</v>
      </c>
      <c r="AR289" s="24" t="s">
        <v>330</v>
      </c>
      <c r="AT289" s="24" t="s">
        <v>253</v>
      </c>
      <c r="AU289" s="24" t="s">
        <v>94</v>
      </c>
      <c r="AY289" s="24" t="s">
        <v>250</v>
      </c>
      <c r="BE289" s="206">
        <f>IF(N289="základní",J289,0)</f>
        <v>0</v>
      </c>
      <c r="BF289" s="206">
        <f>IF(N289="snížená",J289,0)</f>
        <v>0</v>
      </c>
      <c r="BG289" s="206">
        <f>IF(N289="zákl. přenesená",J289,0)</f>
        <v>0</v>
      </c>
      <c r="BH289" s="206">
        <f>IF(N289="sníž. přenesená",J289,0)</f>
        <v>0</v>
      </c>
      <c r="BI289" s="206">
        <f>IF(N289="nulová",J289,0)</f>
        <v>0</v>
      </c>
      <c r="BJ289" s="24" t="s">
        <v>94</v>
      </c>
      <c r="BK289" s="206">
        <f>ROUND(I289*H289,2)</f>
        <v>0</v>
      </c>
      <c r="BL289" s="24" t="s">
        <v>330</v>
      </c>
      <c r="BM289" s="24" t="s">
        <v>3566</v>
      </c>
    </row>
    <row r="290" spans="2:65" s="11" customFormat="1">
      <c r="B290" s="207"/>
      <c r="C290" s="208"/>
      <c r="D290" s="209" t="s">
        <v>260</v>
      </c>
      <c r="E290" s="210" t="s">
        <v>21</v>
      </c>
      <c r="F290" s="211" t="s">
        <v>3319</v>
      </c>
      <c r="G290" s="208"/>
      <c r="H290" s="212">
        <v>5.0999999999999996</v>
      </c>
      <c r="I290" s="213"/>
      <c r="J290" s="208"/>
      <c r="K290" s="208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260</v>
      </c>
      <c r="AU290" s="218" t="s">
        <v>94</v>
      </c>
      <c r="AV290" s="11" t="s">
        <v>94</v>
      </c>
      <c r="AW290" s="11" t="s">
        <v>35</v>
      </c>
      <c r="AX290" s="11" t="s">
        <v>71</v>
      </c>
      <c r="AY290" s="218" t="s">
        <v>250</v>
      </c>
    </row>
    <row r="291" spans="2:65" s="12" customFormat="1">
      <c r="B291" s="219"/>
      <c r="C291" s="220"/>
      <c r="D291" s="221" t="s">
        <v>260</v>
      </c>
      <c r="E291" s="222" t="s">
        <v>112</v>
      </c>
      <c r="F291" s="223" t="s">
        <v>263</v>
      </c>
      <c r="G291" s="220"/>
      <c r="H291" s="224">
        <v>5.0999999999999996</v>
      </c>
      <c r="I291" s="225"/>
      <c r="J291" s="220"/>
      <c r="K291" s="220"/>
      <c r="L291" s="226"/>
      <c r="M291" s="227"/>
      <c r="N291" s="228"/>
      <c r="O291" s="228"/>
      <c r="P291" s="228"/>
      <c r="Q291" s="228"/>
      <c r="R291" s="228"/>
      <c r="S291" s="228"/>
      <c r="T291" s="229"/>
      <c r="AT291" s="230" t="s">
        <v>260</v>
      </c>
      <c r="AU291" s="230" t="s">
        <v>94</v>
      </c>
      <c r="AV291" s="12" t="s">
        <v>251</v>
      </c>
      <c r="AW291" s="12" t="s">
        <v>35</v>
      </c>
      <c r="AX291" s="12" t="s">
        <v>79</v>
      </c>
      <c r="AY291" s="230" t="s">
        <v>250</v>
      </c>
    </row>
    <row r="292" spans="2:65" s="1" customFormat="1" ht="44.25" customHeight="1">
      <c r="B292" s="41"/>
      <c r="C292" s="195" t="s">
        <v>778</v>
      </c>
      <c r="D292" s="195" t="s">
        <v>253</v>
      </c>
      <c r="E292" s="196" t="s">
        <v>1791</v>
      </c>
      <c r="F292" s="197" t="s">
        <v>3567</v>
      </c>
      <c r="G292" s="198" t="s">
        <v>271</v>
      </c>
      <c r="H292" s="199">
        <v>2.1</v>
      </c>
      <c r="I292" s="200"/>
      <c r="J292" s="201">
        <f>ROUND(I292*H292,2)</f>
        <v>0</v>
      </c>
      <c r="K292" s="197" t="s">
        <v>21</v>
      </c>
      <c r="L292" s="61"/>
      <c r="M292" s="202" t="s">
        <v>21</v>
      </c>
      <c r="N292" s="203" t="s">
        <v>43</v>
      </c>
      <c r="O292" s="42"/>
      <c r="P292" s="204">
        <f>O292*H292</f>
        <v>0</v>
      </c>
      <c r="Q292" s="204">
        <v>2.5149999999999999E-2</v>
      </c>
      <c r="R292" s="204">
        <f>Q292*H292</f>
        <v>5.2815000000000001E-2</v>
      </c>
      <c r="S292" s="204">
        <v>0</v>
      </c>
      <c r="T292" s="205">
        <f>S292*H292</f>
        <v>0</v>
      </c>
      <c r="AR292" s="24" t="s">
        <v>330</v>
      </c>
      <c r="AT292" s="24" t="s">
        <v>253</v>
      </c>
      <c r="AU292" s="24" t="s">
        <v>94</v>
      </c>
      <c r="AY292" s="24" t="s">
        <v>250</v>
      </c>
      <c r="BE292" s="206">
        <f>IF(N292="základní",J292,0)</f>
        <v>0</v>
      </c>
      <c r="BF292" s="206">
        <f>IF(N292="snížená",J292,0)</f>
        <v>0</v>
      </c>
      <c r="BG292" s="206">
        <f>IF(N292="zákl. přenesená",J292,0)</f>
        <v>0</v>
      </c>
      <c r="BH292" s="206">
        <f>IF(N292="sníž. přenesená",J292,0)</f>
        <v>0</v>
      </c>
      <c r="BI292" s="206">
        <f>IF(N292="nulová",J292,0)</f>
        <v>0</v>
      </c>
      <c r="BJ292" s="24" t="s">
        <v>94</v>
      </c>
      <c r="BK292" s="206">
        <f>ROUND(I292*H292,2)</f>
        <v>0</v>
      </c>
      <c r="BL292" s="24" t="s">
        <v>330</v>
      </c>
      <c r="BM292" s="24" t="s">
        <v>3568</v>
      </c>
    </row>
    <row r="293" spans="2:65" s="11" customFormat="1">
      <c r="B293" s="207"/>
      <c r="C293" s="208"/>
      <c r="D293" s="209" t="s">
        <v>260</v>
      </c>
      <c r="E293" s="210" t="s">
        <v>21</v>
      </c>
      <c r="F293" s="211" t="s">
        <v>3569</v>
      </c>
      <c r="G293" s="208"/>
      <c r="H293" s="212">
        <v>2.1</v>
      </c>
      <c r="I293" s="213"/>
      <c r="J293" s="208"/>
      <c r="K293" s="208"/>
      <c r="L293" s="214"/>
      <c r="M293" s="215"/>
      <c r="N293" s="216"/>
      <c r="O293" s="216"/>
      <c r="P293" s="216"/>
      <c r="Q293" s="216"/>
      <c r="R293" s="216"/>
      <c r="S293" s="216"/>
      <c r="T293" s="217"/>
      <c r="AT293" s="218" t="s">
        <v>260</v>
      </c>
      <c r="AU293" s="218" t="s">
        <v>94</v>
      </c>
      <c r="AV293" s="11" t="s">
        <v>94</v>
      </c>
      <c r="AW293" s="11" t="s">
        <v>35</v>
      </c>
      <c r="AX293" s="11" t="s">
        <v>71</v>
      </c>
      <c r="AY293" s="218" t="s">
        <v>250</v>
      </c>
    </row>
    <row r="294" spans="2:65" s="12" customFormat="1">
      <c r="B294" s="219"/>
      <c r="C294" s="220"/>
      <c r="D294" s="221" t="s">
        <v>260</v>
      </c>
      <c r="E294" s="222" t="s">
        <v>3329</v>
      </c>
      <c r="F294" s="223" t="s">
        <v>263</v>
      </c>
      <c r="G294" s="220"/>
      <c r="H294" s="224">
        <v>2.1</v>
      </c>
      <c r="I294" s="225"/>
      <c r="J294" s="220"/>
      <c r="K294" s="220"/>
      <c r="L294" s="226"/>
      <c r="M294" s="227"/>
      <c r="N294" s="228"/>
      <c r="O294" s="228"/>
      <c r="P294" s="228"/>
      <c r="Q294" s="228"/>
      <c r="R294" s="228"/>
      <c r="S294" s="228"/>
      <c r="T294" s="229"/>
      <c r="AT294" s="230" t="s">
        <v>260</v>
      </c>
      <c r="AU294" s="230" t="s">
        <v>94</v>
      </c>
      <c r="AV294" s="12" t="s">
        <v>251</v>
      </c>
      <c r="AW294" s="12" t="s">
        <v>35</v>
      </c>
      <c r="AX294" s="12" t="s">
        <v>79</v>
      </c>
      <c r="AY294" s="230" t="s">
        <v>250</v>
      </c>
    </row>
    <row r="295" spans="2:65" s="1" customFormat="1" ht="22.5" customHeight="1">
      <c r="B295" s="41"/>
      <c r="C295" s="195" t="s">
        <v>784</v>
      </c>
      <c r="D295" s="195" t="s">
        <v>253</v>
      </c>
      <c r="E295" s="196" t="s">
        <v>1804</v>
      </c>
      <c r="F295" s="197" t="s">
        <v>1805</v>
      </c>
      <c r="G295" s="198" t="s">
        <v>356</v>
      </c>
      <c r="H295" s="199">
        <v>15.7</v>
      </c>
      <c r="I295" s="200"/>
      <c r="J295" s="201">
        <f>ROUND(I295*H295,2)</f>
        <v>0</v>
      </c>
      <c r="K295" s="197" t="s">
        <v>257</v>
      </c>
      <c r="L295" s="61"/>
      <c r="M295" s="202" t="s">
        <v>21</v>
      </c>
      <c r="N295" s="203" t="s">
        <v>43</v>
      </c>
      <c r="O295" s="42"/>
      <c r="P295" s="204">
        <f>O295*H295</f>
        <v>0</v>
      </c>
      <c r="Q295" s="204">
        <v>2.5999999999999998E-4</v>
      </c>
      <c r="R295" s="204">
        <f>Q295*H295</f>
        <v>4.0819999999999997E-3</v>
      </c>
      <c r="S295" s="204">
        <v>0</v>
      </c>
      <c r="T295" s="205">
        <f>S295*H295</f>
        <v>0</v>
      </c>
      <c r="AR295" s="24" t="s">
        <v>330</v>
      </c>
      <c r="AT295" s="24" t="s">
        <v>253</v>
      </c>
      <c r="AU295" s="24" t="s">
        <v>94</v>
      </c>
      <c r="AY295" s="24" t="s">
        <v>250</v>
      </c>
      <c r="BE295" s="206">
        <f>IF(N295="základní",J295,0)</f>
        <v>0</v>
      </c>
      <c r="BF295" s="206">
        <f>IF(N295="snížená",J295,0)</f>
        <v>0</v>
      </c>
      <c r="BG295" s="206">
        <f>IF(N295="zákl. přenesená",J295,0)</f>
        <v>0</v>
      </c>
      <c r="BH295" s="206">
        <f>IF(N295="sníž. přenesená",J295,0)</f>
        <v>0</v>
      </c>
      <c r="BI295" s="206">
        <f>IF(N295="nulová",J295,0)</f>
        <v>0</v>
      </c>
      <c r="BJ295" s="24" t="s">
        <v>94</v>
      </c>
      <c r="BK295" s="206">
        <f>ROUND(I295*H295,2)</f>
        <v>0</v>
      </c>
      <c r="BL295" s="24" t="s">
        <v>330</v>
      </c>
      <c r="BM295" s="24" t="s">
        <v>3570</v>
      </c>
    </row>
    <row r="296" spans="2:65" s="11" customFormat="1">
      <c r="B296" s="207"/>
      <c r="C296" s="208"/>
      <c r="D296" s="209" t="s">
        <v>260</v>
      </c>
      <c r="E296" s="210" t="s">
        <v>21</v>
      </c>
      <c r="F296" s="211" t="s">
        <v>3571</v>
      </c>
      <c r="G296" s="208"/>
      <c r="H296" s="212">
        <v>9.43</v>
      </c>
      <c r="I296" s="213"/>
      <c r="J296" s="208"/>
      <c r="K296" s="208"/>
      <c r="L296" s="214"/>
      <c r="M296" s="215"/>
      <c r="N296" s="216"/>
      <c r="O296" s="216"/>
      <c r="P296" s="216"/>
      <c r="Q296" s="216"/>
      <c r="R296" s="216"/>
      <c r="S296" s="216"/>
      <c r="T296" s="217"/>
      <c r="AT296" s="218" t="s">
        <v>260</v>
      </c>
      <c r="AU296" s="218" t="s">
        <v>94</v>
      </c>
      <c r="AV296" s="11" t="s">
        <v>94</v>
      </c>
      <c r="AW296" s="11" t="s">
        <v>35</v>
      </c>
      <c r="AX296" s="11" t="s">
        <v>71</v>
      </c>
      <c r="AY296" s="218" t="s">
        <v>250</v>
      </c>
    </row>
    <row r="297" spans="2:65" s="11" customFormat="1">
      <c r="B297" s="207"/>
      <c r="C297" s="208"/>
      <c r="D297" s="209" t="s">
        <v>260</v>
      </c>
      <c r="E297" s="210" t="s">
        <v>21</v>
      </c>
      <c r="F297" s="211" t="s">
        <v>3572</v>
      </c>
      <c r="G297" s="208"/>
      <c r="H297" s="212">
        <v>6.27</v>
      </c>
      <c r="I297" s="213"/>
      <c r="J297" s="208"/>
      <c r="K297" s="208"/>
      <c r="L297" s="214"/>
      <c r="M297" s="215"/>
      <c r="N297" s="216"/>
      <c r="O297" s="216"/>
      <c r="P297" s="216"/>
      <c r="Q297" s="216"/>
      <c r="R297" s="216"/>
      <c r="S297" s="216"/>
      <c r="T297" s="217"/>
      <c r="AT297" s="218" t="s">
        <v>260</v>
      </c>
      <c r="AU297" s="218" t="s">
        <v>94</v>
      </c>
      <c r="AV297" s="11" t="s">
        <v>94</v>
      </c>
      <c r="AW297" s="11" t="s">
        <v>35</v>
      </c>
      <c r="AX297" s="11" t="s">
        <v>71</v>
      </c>
      <c r="AY297" s="218" t="s">
        <v>250</v>
      </c>
    </row>
    <row r="298" spans="2:65" s="12" customFormat="1">
      <c r="B298" s="219"/>
      <c r="C298" s="220"/>
      <c r="D298" s="221" t="s">
        <v>260</v>
      </c>
      <c r="E298" s="222" t="s">
        <v>21</v>
      </c>
      <c r="F298" s="223" t="s">
        <v>263</v>
      </c>
      <c r="G298" s="220"/>
      <c r="H298" s="224">
        <v>15.7</v>
      </c>
      <c r="I298" s="225"/>
      <c r="J298" s="220"/>
      <c r="K298" s="220"/>
      <c r="L298" s="226"/>
      <c r="M298" s="227"/>
      <c r="N298" s="228"/>
      <c r="O298" s="228"/>
      <c r="P298" s="228"/>
      <c r="Q298" s="228"/>
      <c r="R298" s="228"/>
      <c r="S298" s="228"/>
      <c r="T298" s="229"/>
      <c r="AT298" s="230" t="s">
        <v>260</v>
      </c>
      <c r="AU298" s="230" t="s">
        <v>94</v>
      </c>
      <c r="AV298" s="12" t="s">
        <v>251</v>
      </c>
      <c r="AW298" s="12" t="s">
        <v>35</v>
      </c>
      <c r="AX298" s="12" t="s">
        <v>79</v>
      </c>
      <c r="AY298" s="230" t="s">
        <v>250</v>
      </c>
    </row>
    <row r="299" spans="2:65" s="1" customFormat="1" ht="22.5" customHeight="1">
      <c r="B299" s="41"/>
      <c r="C299" s="195" t="s">
        <v>788</v>
      </c>
      <c r="D299" s="195" t="s">
        <v>253</v>
      </c>
      <c r="E299" s="196" t="s">
        <v>3573</v>
      </c>
      <c r="F299" s="197" t="s">
        <v>3574</v>
      </c>
      <c r="G299" s="198" t="s">
        <v>301</v>
      </c>
      <c r="H299" s="199">
        <v>5</v>
      </c>
      <c r="I299" s="200"/>
      <c r="J299" s="201">
        <f>ROUND(I299*H299,2)</f>
        <v>0</v>
      </c>
      <c r="K299" s="197" t="s">
        <v>257</v>
      </c>
      <c r="L299" s="61"/>
      <c r="M299" s="202" t="s">
        <v>21</v>
      </c>
      <c r="N299" s="203" t="s">
        <v>43</v>
      </c>
      <c r="O299" s="42"/>
      <c r="P299" s="204">
        <f>O299*H299</f>
        <v>0</v>
      </c>
      <c r="Q299" s="204">
        <v>2.0000000000000002E-5</v>
      </c>
      <c r="R299" s="204">
        <f>Q299*H299</f>
        <v>1E-4</v>
      </c>
      <c r="S299" s="204">
        <v>0</v>
      </c>
      <c r="T299" s="205">
        <f>S299*H299</f>
        <v>0</v>
      </c>
      <c r="AR299" s="24" t="s">
        <v>330</v>
      </c>
      <c r="AT299" s="24" t="s">
        <v>253</v>
      </c>
      <c r="AU299" s="24" t="s">
        <v>94</v>
      </c>
      <c r="AY299" s="24" t="s">
        <v>250</v>
      </c>
      <c r="BE299" s="206">
        <f>IF(N299="základní",J299,0)</f>
        <v>0</v>
      </c>
      <c r="BF299" s="206">
        <f>IF(N299="snížená",J299,0)</f>
        <v>0</v>
      </c>
      <c r="BG299" s="206">
        <f>IF(N299="zákl. přenesená",J299,0)</f>
        <v>0</v>
      </c>
      <c r="BH299" s="206">
        <f>IF(N299="sníž. přenesená",J299,0)</f>
        <v>0</v>
      </c>
      <c r="BI299" s="206">
        <f>IF(N299="nulová",J299,0)</f>
        <v>0</v>
      </c>
      <c r="BJ299" s="24" t="s">
        <v>94</v>
      </c>
      <c r="BK299" s="206">
        <f>ROUND(I299*H299,2)</f>
        <v>0</v>
      </c>
      <c r="BL299" s="24" t="s">
        <v>330</v>
      </c>
      <c r="BM299" s="24" t="s">
        <v>3575</v>
      </c>
    </row>
    <row r="300" spans="2:65" s="1" customFormat="1" ht="22.5" customHeight="1">
      <c r="B300" s="41"/>
      <c r="C300" s="234" t="s">
        <v>792</v>
      </c>
      <c r="D300" s="234" t="s">
        <v>304</v>
      </c>
      <c r="E300" s="235" t="s">
        <v>3576</v>
      </c>
      <c r="F300" s="236" t="s">
        <v>3577</v>
      </c>
      <c r="G300" s="237" t="s">
        <v>301</v>
      </c>
      <c r="H300" s="238">
        <v>5</v>
      </c>
      <c r="I300" s="239"/>
      <c r="J300" s="240">
        <f>ROUND(I300*H300,2)</f>
        <v>0</v>
      </c>
      <c r="K300" s="236" t="s">
        <v>21</v>
      </c>
      <c r="L300" s="241"/>
      <c r="M300" s="242" t="s">
        <v>21</v>
      </c>
      <c r="N300" s="243" t="s">
        <v>43</v>
      </c>
      <c r="O300" s="42"/>
      <c r="P300" s="204">
        <f>O300*H300</f>
        <v>0</v>
      </c>
      <c r="Q300" s="204">
        <v>1.2E-4</v>
      </c>
      <c r="R300" s="204">
        <f>Q300*H300</f>
        <v>6.0000000000000006E-4</v>
      </c>
      <c r="S300" s="204">
        <v>0</v>
      </c>
      <c r="T300" s="205">
        <f>S300*H300</f>
        <v>0</v>
      </c>
      <c r="AR300" s="24" t="s">
        <v>408</v>
      </c>
      <c r="AT300" s="24" t="s">
        <v>304</v>
      </c>
      <c r="AU300" s="24" t="s">
        <v>94</v>
      </c>
      <c r="AY300" s="24" t="s">
        <v>250</v>
      </c>
      <c r="BE300" s="206">
        <f>IF(N300="základní",J300,0)</f>
        <v>0</v>
      </c>
      <c r="BF300" s="206">
        <f>IF(N300="snížená",J300,0)</f>
        <v>0</v>
      </c>
      <c r="BG300" s="206">
        <f>IF(N300="zákl. přenesená",J300,0)</f>
        <v>0</v>
      </c>
      <c r="BH300" s="206">
        <f>IF(N300="sníž. přenesená",J300,0)</f>
        <v>0</v>
      </c>
      <c r="BI300" s="206">
        <f>IF(N300="nulová",J300,0)</f>
        <v>0</v>
      </c>
      <c r="BJ300" s="24" t="s">
        <v>94</v>
      </c>
      <c r="BK300" s="206">
        <f>ROUND(I300*H300,2)</f>
        <v>0</v>
      </c>
      <c r="BL300" s="24" t="s">
        <v>330</v>
      </c>
      <c r="BM300" s="24" t="s">
        <v>3578</v>
      </c>
    </row>
    <row r="301" spans="2:65" s="1" customFormat="1" ht="22.5" customHeight="1">
      <c r="B301" s="41"/>
      <c r="C301" s="195" t="s">
        <v>796</v>
      </c>
      <c r="D301" s="195" t="s">
        <v>253</v>
      </c>
      <c r="E301" s="196" t="s">
        <v>1881</v>
      </c>
      <c r="F301" s="197" t="s">
        <v>1882</v>
      </c>
      <c r="G301" s="198" t="s">
        <v>647</v>
      </c>
      <c r="H301" s="255"/>
      <c r="I301" s="200"/>
      <c r="J301" s="201">
        <f>ROUND(I301*H301,2)</f>
        <v>0</v>
      </c>
      <c r="K301" s="197" t="s">
        <v>257</v>
      </c>
      <c r="L301" s="61"/>
      <c r="M301" s="202" t="s">
        <v>21</v>
      </c>
      <c r="N301" s="203" t="s">
        <v>43</v>
      </c>
      <c r="O301" s="42"/>
      <c r="P301" s="204">
        <f>O301*H301</f>
        <v>0</v>
      </c>
      <c r="Q301" s="204">
        <v>0</v>
      </c>
      <c r="R301" s="204">
        <f>Q301*H301</f>
        <v>0</v>
      </c>
      <c r="S301" s="204">
        <v>0</v>
      </c>
      <c r="T301" s="205">
        <f>S301*H301</f>
        <v>0</v>
      </c>
      <c r="AR301" s="24" t="s">
        <v>330</v>
      </c>
      <c r="AT301" s="24" t="s">
        <v>253</v>
      </c>
      <c r="AU301" s="24" t="s">
        <v>94</v>
      </c>
      <c r="AY301" s="24" t="s">
        <v>250</v>
      </c>
      <c r="BE301" s="206">
        <f>IF(N301="základní",J301,0)</f>
        <v>0</v>
      </c>
      <c r="BF301" s="206">
        <f>IF(N301="snížená",J301,0)</f>
        <v>0</v>
      </c>
      <c r="BG301" s="206">
        <f>IF(N301="zákl. přenesená",J301,0)</f>
        <v>0</v>
      </c>
      <c r="BH301" s="206">
        <f>IF(N301="sníž. přenesená",J301,0)</f>
        <v>0</v>
      </c>
      <c r="BI301" s="206">
        <f>IF(N301="nulová",J301,0)</f>
        <v>0</v>
      </c>
      <c r="BJ301" s="24" t="s">
        <v>94</v>
      </c>
      <c r="BK301" s="206">
        <f>ROUND(I301*H301,2)</f>
        <v>0</v>
      </c>
      <c r="BL301" s="24" t="s">
        <v>330</v>
      </c>
      <c r="BM301" s="24" t="s">
        <v>3579</v>
      </c>
    </row>
    <row r="302" spans="2:65" s="10" customFormat="1" ht="29.85" customHeight="1">
      <c r="B302" s="178"/>
      <c r="C302" s="179"/>
      <c r="D302" s="192" t="s">
        <v>70</v>
      </c>
      <c r="E302" s="193" t="s">
        <v>1884</v>
      </c>
      <c r="F302" s="193" t="s">
        <v>1885</v>
      </c>
      <c r="G302" s="179"/>
      <c r="H302" s="179"/>
      <c r="I302" s="182"/>
      <c r="J302" s="194">
        <f>BK302</f>
        <v>0</v>
      </c>
      <c r="K302" s="179"/>
      <c r="L302" s="184"/>
      <c r="M302" s="185"/>
      <c r="N302" s="186"/>
      <c r="O302" s="186"/>
      <c r="P302" s="187">
        <f>SUM(P303:P307)</f>
        <v>0</v>
      </c>
      <c r="Q302" s="186"/>
      <c r="R302" s="187">
        <f>SUM(R303:R307)</f>
        <v>2.2259999999999999E-2</v>
      </c>
      <c r="S302" s="186"/>
      <c r="T302" s="188">
        <f>SUM(T303:T307)</f>
        <v>1.7399999999999999E-2</v>
      </c>
      <c r="AR302" s="189" t="s">
        <v>94</v>
      </c>
      <c r="AT302" s="190" t="s">
        <v>70</v>
      </c>
      <c r="AU302" s="190" t="s">
        <v>79</v>
      </c>
      <c r="AY302" s="189" t="s">
        <v>250</v>
      </c>
      <c r="BK302" s="191">
        <f>SUM(BK303:BK307)</f>
        <v>0</v>
      </c>
    </row>
    <row r="303" spans="2:65" s="1" customFormat="1" ht="22.5" customHeight="1">
      <c r="B303" s="41"/>
      <c r="C303" s="195" t="s">
        <v>800</v>
      </c>
      <c r="D303" s="195" t="s">
        <v>253</v>
      </c>
      <c r="E303" s="196" t="s">
        <v>3580</v>
      </c>
      <c r="F303" s="197" t="s">
        <v>3581</v>
      </c>
      <c r="G303" s="198" t="s">
        <v>356</v>
      </c>
      <c r="H303" s="199">
        <v>5</v>
      </c>
      <c r="I303" s="200"/>
      <c r="J303" s="201">
        <f>ROUND(I303*H303,2)</f>
        <v>0</v>
      </c>
      <c r="K303" s="197" t="s">
        <v>257</v>
      </c>
      <c r="L303" s="61"/>
      <c r="M303" s="202" t="s">
        <v>21</v>
      </c>
      <c r="N303" s="203" t="s">
        <v>43</v>
      </c>
      <c r="O303" s="42"/>
      <c r="P303" s="204">
        <f>O303*H303</f>
        <v>0</v>
      </c>
      <c r="Q303" s="204">
        <v>0</v>
      </c>
      <c r="R303" s="204">
        <f>Q303*H303</f>
        <v>0</v>
      </c>
      <c r="S303" s="204">
        <v>3.48E-3</v>
      </c>
      <c r="T303" s="205">
        <f>S303*H303</f>
        <v>1.7399999999999999E-2</v>
      </c>
      <c r="AR303" s="24" t="s">
        <v>330</v>
      </c>
      <c r="AT303" s="24" t="s">
        <v>253</v>
      </c>
      <c r="AU303" s="24" t="s">
        <v>94</v>
      </c>
      <c r="AY303" s="24" t="s">
        <v>250</v>
      </c>
      <c r="BE303" s="206">
        <f>IF(N303="základní",J303,0)</f>
        <v>0</v>
      </c>
      <c r="BF303" s="206">
        <f>IF(N303="snížená",J303,0)</f>
        <v>0</v>
      </c>
      <c r="BG303" s="206">
        <f>IF(N303="zákl. přenesená",J303,0)</f>
        <v>0</v>
      </c>
      <c r="BH303" s="206">
        <f>IF(N303="sníž. přenesená",J303,0)</f>
        <v>0</v>
      </c>
      <c r="BI303" s="206">
        <f>IF(N303="nulová",J303,0)</f>
        <v>0</v>
      </c>
      <c r="BJ303" s="24" t="s">
        <v>94</v>
      </c>
      <c r="BK303" s="206">
        <f>ROUND(I303*H303,2)</f>
        <v>0</v>
      </c>
      <c r="BL303" s="24" t="s">
        <v>330</v>
      </c>
      <c r="BM303" s="24" t="s">
        <v>3582</v>
      </c>
    </row>
    <row r="304" spans="2:65" s="1" customFormat="1" ht="22.5" customHeight="1">
      <c r="B304" s="41"/>
      <c r="C304" s="195" t="s">
        <v>804</v>
      </c>
      <c r="D304" s="195" t="s">
        <v>253</v>
      </c>
      <c r="E304" s="196" t="s">
        <v>3583</v>
      </c>
      <c r="F304" s="197" t="s">
        <v>3584</v>
      </c>
      <c r="G304" s="198" t="s">
        <v>356</v>
      </c>
      <c r="H304" s="199">
        <v>5</v>
      </c>
      <c r="I304" s="200"/>
      <c r="J304" s="201">
        <f>ROUND(I304*H304,2)</f>
        <v>0</v>
      </c>
      <c r="K304" s="197" t="s">
        <v>257</v>
      </c>
      <c r="L304" s="61"/>
      <c r="M304" s="202" t="s">
        <v>21</v>
      </c>
      <c r="N304" s="203" t="s">
        <v>43</v>
      </c>
      <c r="O304" s="42"/>
      <c r="P304" s="204">
        <f>O304*H304</f>
        <v>0</v>
      </c>
      <c r="Q304" s="204">
        <v>2.82E-3</v>
      </c>
      <c r="R304" s="204">
        <f>Q304*H304</f>
        <v>1.41E-2</v>
      </c>
      <c r="S304" s="204">
        <v>0</v>
      </c>
      <c r="T304" s="205">
        <f>S304*H304</f>
        <v>0</v>
      </c>
      <c r="AR304" s="24" t="s">
        <v>330</v>
      </c>
      <c r="AT304" s="24" t="s">
        <v>253</v>
      </c>
      <c r="AU304" s="24" t="s">
        <v>94</v>
      </c>
      <c r="AY304" s="24" t="s">
        <v>250</v>
      </c>
      <c r="BE304" s="206">
        <f>IF(N304="základní",J304,0)</f>
        <v>0</v>
      </c>
      <c r="BF304" s="206">
        <f>IF(N304="snížená",J304,0)</f>
        <v>0</v>
      </c>
      <c r="BG304" s="206">
        <f>IF(N304="zákl. přenesená",J304,0)</f>
        <v>0</v>
      </c>
      <c r="BH304" s="206">
        <f>IF(N304="sníž. přenesená",J304,0)</f>
        <v>0</v>
      </c>
      <c r="BI304" s="206">
        <f>IF(N304="nulová",J304,0)</f>
        <v>0</v>
      </c>
      <c r="BJ304" s="24" t="s">
        <v>94</v>
      </c>
      <c r="BK304" s="206">
        <f>ROUND(I304*H304,2)</f>
        <v>0</v>
      </c>
      <c r="BL304" s="24" t="s">
        <v>330</v>
      </c>
      <c r="BM304" s="24" t="s">
        <v>3585</v>
      </c>
    </row>
    <row r="305" spans="2:65" s="1" customFormat="1" ht="22.5" customHeight="1">
      <c r="B305" s="41"/>
      <c r="C305" s="195" t="s">
        <v>808</v>
      </c>
      <c r="D305" s="195" t="s">
        <v>253</v>
      </c>
      <c r="E305" s="196" t="s">
        <v>3586</v>
      </c>
      <c r="F305" s="197" t="s">
        <v>3587</v>
      </c>
      <c r="G305" s="198" t="s">
        <v>356</v>
      </c>
      <c r="H305" s="199">
        <v>2</v>
      </c>
      <c r="I305" s="200"/>
      <c r="J305" s="201">
        <f>ROUND(I305*H305,2)</f>
        <v>0</v>
      </c>
      <c r="K305" s="197" t="s">
        <v>257</v>
      </c>
      <c r="L305" s="61"/>
      <c r="M305" s="202" t="s">
        <v>21</v>
      </c>
      <c r="N305" s="203" t="s">
        <v>43</v>
      </c>
      <c r="O305" s="42"/>
      <c r="P305" s="204">
        <f>O305*H305</f>
        <v>0</v>
      </c>
      <c r="Q305" s="204">
        <v>1.49E-3</v>
      </c>
      <c r="R305" s="204">
        <f>Q305*H305</f>
        <v>2.98E-3</v>
      </c>
      <c r="S305" s="204">
        <v>0</v>
      </c>
      <c r="T305" s="205">
        <f>S305*H305</f>
        <v>0</v>
      </c>
      <c r="AR305" s="24" t="s">
        <v>330</v>
      </c>
      <c r="AT305" s="24" t="s">
        <v>253</v>
      </c>
      <c r="AU305" s="24" t="s">
        <v>94</v>
      </c>
      <c r="AY305" s="24" t="s">
        <v>250</v>
      </c>
      <c r="BE305" s="206">
        <f>IF(N305="základní",J305,0)</f>
        <v>0</v>
      </c>
      <c r="BF305" s="206">
        <f>IF(N305="snížená",J305,0)</f>
        <v>0</v>
      </c>
      <c r="BG305" s="206">
        <f>IF(N305="zákl. přenesená",J305,0)</f>
        <v>0</v>
      </c>
      <c r="BH305" s="206">
        <f>IF(N305="sníž. přenesená",J305,0)</f>
        <v>0</v>
      </c>
      <c r="BI305" s="206">
        <f>IF(N305="nulová",J305,0)</f>
        <v>0</v>
      </c>
      <c r="BJ305" s="24" t="s">
        <v>94</v>
      </c>
      <c r="BK305" s="206">
        <f>ROUND(I305*H305,2)</f>
        <v>0</v>
      </c>
      <c r="BL305" s="24" t="s">
        <v>330</v>
      </c>
      <c r="BM305" s="24" t="s">
        <v>3588</v>
      </c>
    </row>
    <row r="306" spans="2:65" s="1" customFormat="1" ht="22.5" customHeight="1">
      <c r="B306" s="41"/>
      <c r="C306" s="195" t="s">
        <v>812</v>
      </c>
      <c r="D306" s="195" t="s">
        <v>253</v>
      </c>
      <c r="E306" s="196" t="s">
        <v>3589</v>
      </c>
      <c r="F306" s="197" t="s">
        <v>3590</v>
      </c>
      <c r="G306" s="198" t="s">
        <v>356</v>
      </c>
      <c r="H306" s="199">
        <v>2</v>
      </c>
      <c r="I306" s="200"/>
      <c r="J306" s="201">
        <f>ROUND(I306*H306,2)</f>
        <v>0</v>
      </c>
      <c r="K306" s="197" t="s">
        <v>257</v>
      </c>
      <c r="L306" s="61"/>
      <c r="M306" s="202" t="s">
        <v>21</v>
      </c>
      <c r="N306" s="203" t="s">
        <v>43</v>
      </c>
      <c r="O306" s="42"/>
      <c r="P306" s="204">
        <f>O306*H306</f>
        <v>0</v>
      </c>
      <c r="Q306" s="204">
        <v>2.5899999999999999E-3</v>
      </c>
      <c r="R306" s="204">
        <f>Q306*H306</f>
        <v>5.1799999999999997E-3</v>
      </c>
      <c r="S306" s="204">
        <v>0</v>
      </c>
      <c r="T306" s="205">
        <f>S306*H306</f>
        <v>0</v>
      </c>
      <c r="AR306" s="24" t="s">
        <v>330</v>
      </c>
      <c r="AT306" s="24" t="s">
        <v>253</v>
      </c>
      <c r="AU306" s="24" t="s">
        <v>94</v>
      </c>
      <c r="AY306" s="24" t="s">
        <v>250</v>
      </c>
      <c r="BE306" s="206">
        <f>IF(N306="základní",J306,0)</f>
        <v>0</v>
      </c>
      <c r="BF306" s="206">
        <f>IF(N306="snížená",J306,0)</f>
        <v>0</v>
      </c>
      <c r="BG306" s="206">
        <f>IF(N306="zákl. přenesená",J306,0)</f>
        <v>0</v>
      </c>
      <c r="BH306" s="206">
        <f>IF(N306="sníž. přenesená",J306,0)</f>
        <v>0</v>
      </c>
      <c r="BI306" s="206">
        <f>IF(N306="nulová",J306,0)</f>
        <v>0</v>
      </c>
      <c r="BJ306" s="24" t="s">
        <v>94</v>
      </c>
      <c r="BK306" s="206">
        <f>ROUND(I306*H306,2)</f>
        <v>0</v>
      </c>
      <c r="BL306" s="24" t="s">
        <v>330</v>
      </c>
      <c r="BM306" s="24" t="s">
        <v>3591</v>
      </c>
    </row>
    <row r="307" spans="2:65" s="1" customFormat="1" ht="22.5" customHeight="1">
      <c r="B307" s="41"/>
      <c r="C307" s="195" t="s">
        <v>816</v>
      </c>
      <c r="D307" s="195" t="s">
        <v>253</v>
      </c>
      <c r="E307" s="196" t="s">
        <v>1897</v>
      </c>
      <c r="F307" s="197" t="s">
        <v>1898</v>
      </c>
      <c r="G307" s="198" t="s">
        <v>647</v>
      </c>
      <c r="H307" s="255"/>
      <c r="I307" s="200"/>
      <c r="J307" s="201">
        <f>ROUND(I307*H307,2)</f>
        <v>0</v>
      </c>
      <c r="K307" s="197" t="s">
        <v>257</v>
      </c>
      <c r="L307" s="61"/>
      <c r="M307" s="202" t="s">
        <v>21</v>
      </c>
      <c r="N307" s="203" t="s">
        <v>43</v>
      </c>
      <c r="O307" s="42"/>
      <c r="P307" s="204">
        <f>O307*H307</f>
        <v>0</v>
      </c>
      <c r="Q307" s="204">
        <v>0</v>
      </c>
      <c r="R307" s="204">
        <f>Q307*H307</f>
        <v>0</v>
      </c>
      <c r="S307" s="204">
        <v>0</v>
      </c>
      <c r="T307" s="205">
        <f>S307*H307</f>
        <v>0</v>
      </c>
      <c r="AR307" s="24" t="s">
        <v>330</v>
      </c>
      <c r="AT307" s="24" t="s">
        <v>253</v>
      </c>
      <c r="AU307" s="24" t="s">
        <v>94</v>
      </c>
      <c r="AY307" s="24" t="s">
        <v>250</v>
      </c>
      <c r="BE307" s="206">
        <f>IF(N307="základní",J307,0)</f>
        <v>0</v>
      </c>
      <c r="BF307" s="206">
        <f>IF(N307="snížená",J307,0)</f>
        <v>0</v>
      </c>
      <c r="BG307" s="206">
        <f>IF(N307="zákl. přenesená",J307,0)</f>
        <v>0</v>
      </c>
      <c r="BH307" s="206">
        <f>IF(N307="sníž. přenesená",J307,0)</f>
        <v>0</v>
      </c>
      <c r="BI307" s="206">
        <f>IF(N307="nulová",J307,0)</f>
        <v>0</v>
      </c>
      <c r="BJ307" s="24" t="s">
        <v>94</v>
      </c>
      <c r="BK307" s="206">
        <f>ROUND(I307*H307,2)</f>
        <v>0</v>
      </c>
      <c r="BL307" s="24" t="s">
        <v>330</v>
      </c>
      <c r="BM307" s="24" t="s">
        <v>3592</v>
      </c>
    </row>
    <row r="308" spans="2:65" s="10" customFormat="1" ht="29.85" customHeight="1">
      <c r="B308" s="178"/>
      <c r="C308" s="179"/>
      <c r="D308" s="192" t="s">
        <v>70</v>
      </c>
      <c r="E308" s="193" t="s">
        <v>1900</v>
      </c>
      <c r="F308" s="193" t="s">
        <v>1901</v>
      </c>
      <c r="G308" s="179"/>
      <c r="H308" s="179"/>
      <c r="I308" s="182"/>
      <c r="J308" s="194">
        <f>BK308</f>
        <v>0</v>
      </c>
      <c r="K308" s="179"/>
      <c r="L308" s="184"/>
      <c r="M308" s="185"/>
      <c r="N308" s="186"/>
      <c r="O308" s="186"/>
      <c r="P308" s="187">
        <f>SUM(P309:P311)</f>
        <v>0</v>
      </c>
      <c r="Q308" s="186"/>
      <c r="R308" s="187">
        <f>SUM(R309:R311)</f>
        <v>0</v>
      </c>
      <c r="S308" s="186"/>
      <c r="T308" s="188">
        <f>SUM(T309:T311)</f>
        <v>0</v>
      </c>
      <c r="AR308" s="189" t="s">
        <v>94</v>
      </c>
      <c r="AT308" s="190" t="s">
        <v>70</v>
      </c>
      <c r="AU308" s="190" t="s">
        <v>79</v>
      </c>
      <c r="AY308" s="189" t="s">
        <v>250</v>
      </c>
      <c r="BK308" s="191">
        <f>SUM(BK309:BK311)</f>
        <v>0</v>
      </c>
    </row>
    <row r="309" spans="2:65" s="1" customFormat="1" ht="22.5" customHeight="1">
      <c r="B309" s="41"/>
      <c r="C309" s="195" t="s">
        <v>821</v>
      </c>
      <c r="D309" s="195" t="s">
        <v>253</v>
      </c>
      <c r="E309" s="196" t="s">
        <v>3593</v>
      </c>
      <c r="F309" s="197" t="s">
        <v>3594</v>
      </c>
      <c r="G309" s="198" t="s">
        <v>301</v>
      </c>
      <c r="H309" s="199">
        <v>2</v>
      </c>
      <c r="I309" s="200"/>
      <c r="J309" s="201">
        <f>ROUND(I309*H309,2)</f>
        <v>0</v>
      </c>
      <c r="K309" s="197" t="s">
        <v>257</v>
      </c>
      <c r="L309" s="61"/>
      <c r="M309" s="202" t="s">
        <v>21</v>
      </c>
      <c r="N309" s="203" t="s">
        <v>43</v>
      </c>
      <c r="O309" s="42"/>
      <c r="P309" s="204">
        <f>O309*H309</f>
        <v>0</v>
      </c>
      <c r="Q309" s="204">
        <v>0</v>
      </c>
      <c r="R309" s="204">
        <f>Q309*H309</f>
        <v>0</v>
      </c>
      <c r="S309" s="204">
        <v>0</v>
      </c>
      <c r="T309" s="205">
        <f>S309*H309</f>
        <v>0</v>
      </c>
      <c r="AR309" s="24" t="s">
        <v>330</v>
      </c>
      <c r="AT309" s="24" t="s">
        <v>253</v>
      </c>
      <c r="AU309" s="24" t="s">
        <v>94</v>
      </c>
      <c r="AY309" s="24" t="s">
        <v>250</v>
      </c>
      <c r="BE309" s="206">
        <f>IF(N309="základní",J309,0)</f>
        <v>0</v>
      </c>
      <c r="BF309" s="206">
        <f>IF(N309="snížená",J309,0)</f>
        <v>0</v>
      </c>
      <c r="BG309" s="206">
        <f>IF(N309="zákl. přenesená",J309,0)</f>
        <v>0</v>
      </c>
      <c r="BH309" s="206">
        <f>IF(N309="sníž. přenesená",J309,0)</f>
        <v>0</v>
      </c>
      <c r="BI309" s="206">
        <f>IF(N309="nulová",J309,0)</f>
        <v>0</v>
      </c>
      <c r="BJ309" s="24" t="s">
        <v>94</v>
      </c>
      <c r="BK309" s="206">
        <f>ROUND(I309*H309,2)</f>
        <v>0</v>
      </c>
      <c r="BL309" s="24" t="s">
        <v>330</v>
      </c>
      <c r="BM309" s="24" t="s">
        <v>3595</v>
      </c>
    </row>
    <row r="310" spans="2:65" s="1" customFormat="1" ht="57" customHeight="1">
      <c r="B310" s="41"/>
      <c r="C310" s="234" t="s">
        <v>825</v>
      </c>
      <c r="D310" s="234" t="s">
        <v>304</v>
      </c>
      <c r="E310" s="235" t="s">
        <v>3596</v>
      </c>
      <c r="F310" s="236" t="s">
        <v>3597</v>
      </c>
      <c r="G310" s="237" t="s">
        <v>301</v>
      </c>
      <c r="H310" s="238">
        <v>2</v>
      </c>
      <c r="I310" s="239"/>
      <c r="J310" s="240">
        <f>ROUND(I310*H310,2)</f>
        <v>0</v>
      </c>
      <c r="K310" s="236" t="s">
        <v>21</v>
      </c>
      <c r="L310" s="241"/>
      <c r="M310" s="242" t="s">
        <v>21</v>
      </c>
      <c r="N310" s="243" t="s">
        <v>43</v>
      </c>
      <c r="O310" s="42"/>
      <c r="P310" s="204">
        <f>O310*H310</f>
        <v>0</v>
      </c>
      <c r="Q310" s="204">
        <v>0</v>
      </c>
      <c r="R310" s="204">
        <f>Q310*H310</f>
        <v>0</v>
      </c>
      <c r="S310" s="204">
        <v>0</v>
      </c>
      <c r="T310" s="205">
        <f>S310*H310</f>
        <v>0</v>
      </c>
      <c r="AR310" s="24" t="s">
        <v>408</v>
      </c>
      <c r="AT310" s="24" t="s">
        <v>304</v>
      </c>
      <c r="AU310" s="24" t="s">
        <v>94</v>
      </c>
      <c r="AY310" s="24" t="s">
        <v>250</v>
      </c>
      <c r="BE310" s="206">
        <f>IF(N310="základní",J310,0)</f>
        <v>0</v>
      </c>
      <c r="BF310" s="206">
        <f>IF(N310="snížená",J310,0)</f>
        <v>0</v>
      </c>
      <c r="BG310" s="206">
        <f>IF(N310="zákl. přenesená",J310,0)</f>
        <v>0</v>
      </c>
      <c r="BH310" s="206">
        <f>IF(N310="sníž. přenesená",J310,0)</f>
        <v>0</v>
      </c>
      <c r="BI310" s="206">
        <f>IF(N310="nulová",J310,0)</f>
        <v>0</v>
      </c>
      <c r="BJ310" s="24" t="s">
        <v>94</v>
      </c>
      <c r="BK310" s="206">
        <f>ROUND(I310*H310,2)</f>
        <v>0</v>
      </c>
      <c r="BL310" s="24" t="s">
        <v>330</v>
      </c>
      <c r="BM310" s="24" t="s">
        <v>3598</v>
      </c>
    </row>
    <row r="311" spans="2:65" s="1" customFormat="1" ht="22.5" customHeight="1">
      <c r="B311" s="41"/>
      <c r="C311" s="195" t="s">
        <v>829</v>
      </c>
      <c r="D311" s="195" t="s">
        <v>253</v>
      </c>
      <c r="E311" s="196" t="s">
        <v>1984</v>
      </c>
      <c r="F311" s="197" t="s">
        <v>1985</v>
      </c>
      <c r="G311" s="198" t="s">
        <v>647</v>
      </c>
      <c r="H311" s="255"/>
      <c r="I311" s="200"/>
      <c r="J311" s="201">
        <f>ROUND(I311*H311,2)</f>
        <v>0</v>
      </c>
      <c r="K311" s="197" t="s">
        <v>257</v>
      </c>
      <c r="L311" s="61"/>
      <c r="M311" s="202" t="s">
        <v>21</v>
      </c>
      <c r="N311" s="203" t="s">
        <v>43</v>
      </c>
      <c r="O311" s="42"/>
      <c r="P311" s="204">
        <f>O311*H311</f>
        <v>0</v>
      </c>
      <c r="Q311" s="204">
        <v>0</v>
      </c>
      <c r="R311" s="204">
        <f>Q311*H311</f>
        <v>0</v>
      </c>
      <c r="S311" s="204">
        <v>0</v>
      </c>
      <c r="T311" s="205">
        <f>S311*H311</f>
        <v>0</v>
      </c>
      <c r="AR311" s="24" t="s">
        <v>330</v>
      </c>
      <c r="AT311" s="24" t="s">
        <v>253</v>
      </c>
      <c r="AU311" s="24" t="s">
        <v>94</v>
      </c>
      <c r="AY311" s="24" t="s">
        <v>250</v>
      </c>
      <c r="BE311" s="206">
        <f>IF(N311="základní",J311,0)</f>
        <v>0</v>
      </c>
      <c r="BF311" s="206">
        <f>IF(N311="snížená",J311,0)</f>
        <v>0</v>
      </c>
      <c r="BG311" s="206">
        <f>IF(N311="zákl. přenesená",J311,0)</f>
        <v>0</v>
      </c>
      <c r="BH311" s="206">
        <f>IF(N311="sníž. přenesená",J311,0)</f>
        <v>0</v>
      </c>
      <c r="BI311" s="206">
        <f>IF(N311="nulová",J311,0)</f>
        <v>0</v>
      </c>
      <c r="BJ311" s="24" t="s">
        <v>94</v>
      </c>
      <c r="BK311" s="206">
        <f>ROUND(I311*H311,2)</f>
        <v>0</v>
      </c>
      <c r="BL311" s="24" t="s">
        <v>330</v>
      </c>
      <c r="BM311" s="24" t="s">
        <v>3599</v>
      </c>
    </row>
    <row r="312" spans="2:65" s="10" customFormat="1" ht="29.85" customHeight="1">
      <c r="B312" s="178"/>
      <c r="C312" s="179"/>
      <c r="D312" s="192" t="s">
        <v>70</v>
      </c>
      <c r="E312" s="193" t="s">
        <v>1987</v>
      </c>
      <c r="F312" s="193" t="s">
        <v>1988</v>
      </c>
      <c r="G312" s="179"/>
      <c r="H312" s="179"/>
      <c r="I312" s="182"/>
      <c r="J312" s="194">
        <f>BK312</f>
        <v>0</v>
      </c>
      <c r="K312" s="179"/>
      <c r="L312" s="184"/>
      <c r="M312" s="185"/>
      <c r="N312" s="186"/>
      <c r="O312" s="186"/>
      <c r="P312" s="187">
        <f>SUM(P313:P321)</f>
        <v>0</v>
      </c>
      <c r="Q312" s="186"/>
      <c r="R312" s="187">
        <f>SUM(R313:R321)</f>
        <v>1.7800000000000001E-3</v>
      </c>
      <c r="S312" s="186"/>
      <c r="T312" s="188">
        <f>SUM(T313:T321)</f>
        <v>3.5999999999999999E-3</v>
      </c>
      <c r="AR312" s="189" t="s">
        <v>94</v>
      </c>
      <c r="AT312" s="190" t="s">
        <v>70</v>
      </c>
      <c r="AU312" s="190" t="s">
        <v>79</v>
      </c>
      <c r="AY312" s="189" t="s">
        <v>250</v>
      </c>
      <c r="BK312" s="191">
        <f>SUM(BK313:BK321)</f>
        <v>0</v>
      </c>
    </row>
    <row r="313" spans="2:65" s="1" customFormat="1" ht="22.5" customHeight="1">
      <c r="B313" s="41"/>
      <c r="C313" s="195" t="s">
        <v>834</v>
      </c>
      <c r="D313" s="195" t="s">
        <v>253</v>
      </c>
      <c r="E313" s="196" t="s">
        <v>3600</v>
      </c>
      <c r="F313" s="197" t="s">
        <v>3601</v>
      </c>
      <c r="G313" s="198" t="s">
        <v>301</v>
      </c>
      <c r="H313" s="199">
        <v>1</v>
      </c>
      <c r="I313" s="200"/>
      <c r="J313" s="201">
        <f>ROUND(I313*H313,2)</f>
        <v>0</v>
      </c>
      <c r="K313" s="197" t="s">
        <v>257</v>
      </c>
      <c r="L313" s="61"/>
      <c r="M313" s="202" t="s">
        <v>21</v>
      </c>
      <c r="N313" s="203" t="s">
        <v>43</v>
      </c>
      <c r="O313" s="42"/>
      <c r="P313" s="204">
        <f>O313*H313</f>
        <v>0</v>
      </c>
      <c r="Q313" s="204">
        <v>4.2000000000000002E-4</v>
      </c>
      <c r="R313" s="204">
        <f>Q313*H313</f>
        <v>4.2000000000000002E-4</v>
      </c>
      <c r="S313" s="204">
        <v>0</v>
      </c>
      <c r="T313" s="205">
        <f>S313*H313</f>
        <v>0</v>
      </c>
      <c r="AR313" s="24" t="s">
        <v>330</v>
      </c>
      <c r="AT313" s="24" t="s">
        <v>253</v>
      </c>
      <c r="AU313" s="24" t="s">
        <v>94</v>
      </c>
      <c r="AY313" s="24" t="s">
        <v>250</v>
      </c>
      <c r="BE313" s="206">
        <f>IF(N313="základní",J313,0)</f>
        <v>0</v>
      </c>
      <c r="BF313" s="206">
        <f>IF(N313="snížená",J313,0)</f>
        <v>0</v>
      </c>
      <c r="BG313" s="206">
        <f>IF(N313="zákl. přenesená",J313,0)</f>
        <v>0</v>
      </c>
      <c r="BH313" s="206">
        <f>IF(N313="sníž. přenesená",J313,0)</f>
        <v>0</v>
      </c>
      <c r="BI313" s="206">
        <f>IF(N313="nulová",J313,0)</f>
        <v>0</v>
      </c>
      <c r="BJ313" s="24" t="s">
        <v>94</v>
      </c>
      <c r="BK313" s="206">
        <f>ROUND(I313*H313,2)</f>
        <v>0</v>
      </c>
      <c r="BL313" s="24" t="s">
        <v>330</v>
      </c>
      <c r="BM313" s="24" t="s">
        <v>3602</v>
      </c>
    </row>
    <row r="314" spans="2:65" s="1" customFormat="1" ht="44.25" customHeight="1">
      <c r="B314" s="41"/>
      <c r="C314" s="234" t="s">
        <v>839</v>
      </c>
      <c r="D314" s="234" t="s">
        <v>304</v>
      </c>
      <c r="E314" s="235" t="s">
        <v>3603</v>
      </c>
      <c r="F314" s="236" t="s">
        <v>3604</v>
      </c>
      <c r="G314" s="237" t="s">
        <v>301</v>
      </c>
      <c r="H314" s="238">
        <v>1</v>
      </c>
      <c r="I314" s="239"/>
      <c r="J314" s="240">
        <f>ROUND(I314*H314,2)</f>
        <v>0</v>
      </c>
      <c r="K314" s="236" t="s">
        <v>21</v>
      </c>
      <c r="L314" s="241"/>
      <c r="M314" s="242" t="s">
        <v>21</v>
      </c>
      <c r="N314" s="243" t="s">
        <v>43</v>
      </c>
      <c r="O314" s="42"/>
      <c r="P314" s="204">
        <f>O314*H314</f>
        <v>0</v>
      </c>
      <c r="Q314" s="204">
        <v>0</v>
      </c>
      <c r="R314" s="204">
        <f>Q314*H314</f>
        <v>0</v>
      </c>
      <c r="S314" s="204">
        <v>0</v>
      </c>
      <c r="T314" s="205">
        <f>S314*H314</f>
        <v>0</v>
      </c>
      <c r="AR314" s="24" t="s">
        <v>408</v>
      </c>
      <c r="AT314" s="24" t="s">
        <v>304</v>
      </c>
      <c r="AU314" s="24" t="s">
        <v>94</v>
      </c>
      <c r="AY314" s="24" t="s">
        <v>250</v>
      </c>
      <c r="BE314" s="206">
        <f>IF(N314="základní",J314,0)</f>
        <v>0</v>
      </c>
      <c r="BF314" s="206">
        <f>IF(N314="snížená",J314,0)</f>
        <v>0</v>
      </c>
      <c r="BG314" s="206">
        <f>IF(N314="zákl. přenesená",J314,0)</f>
        <v>0</v>
      </c>
      <c r="BH314" s="206">
        <f>IF(N314="sníž. přenesená",J314,0)</f>
        <v>0</v>
      </c>
      <c r="BI314" s="206">
        <f>IF(N314="nulová",J314,0)</f>
        <v>0</v>
      </c>
      <c r="BJ314" s="24" t="s">
        <v>94</v>
      </c>
      <c r="BK314" s="206">
        <f>ROUND(I314*H314,2)</f>
        <v>0</v>
      </c>
      <c r="BL314" s="24" t="s">
        <v>330</v>
      </c>
      <c r="BM314" s="24" t="s">
        <v>3605</v>
      </c>
    </row>
    <row r="315" spans="2:65" s="1" customFormat="1" ht="22.5" customHeight="1">
      <c r="B315" s="41"/>
      <c r="C315" s="195" t="s">
        <v>843</v>
      </c>
      <c r="D315" s="195" t="s">
        <v>253</v>
      </c>
      <c r="E315" s="196" t="s">
        <v>2037</v>
      </c>
      <c r="F315" s="197" t="s">
        <v>2038</v>
      </c>
      <c r="G315" s="198" t="s">
        <v>301</v>
      </c>
      <c r="H315" s="199">
        <v>1</v>
      </c>
      <c r="I315" s="200"/>
      <c r="J315" s="201">
        <f>ROUND(I315*H315,2)</f>
        <v>0</v>
      </c>
      <c r="K315" s="197" t="s">
        <v>257</v>
      </c>
      <c r="L315" s="61"/>
      <c r="M315" s="202" t="s">
        <v>21</v>
      </c>
      <c r="N315" s="203" t="s">
        <v>43</v>
      </c>
      <c r="O315" s="42"/>
      <c r="P315" s="204">
        <f>O315*H315</f>
        <v>0</v>
      </c>
      <c r="Q315" s="204">
        <v>0</v>
      </c>
      <c r="R315" s="204">
        <f>Q315*H315</f>
        <v>0</v>
      </c>
      <c r="S315" s="204">
        <v>0</v>
      </c>
      <c r="T315" s="205">
        <f>S315*H315</f>
        <v>0</v>
      </c>
      <c r="AR315" s="24" t="s">
        <v>330</v>
      </c>
      <c r="AT315" s="24" t="s">
        <v>253</v>
      </c>
      <c r="AU315" s="24" t="s">
        <v>94</v>
      </c>
      <c r="AY315" s="24" t="s">
        <v>250</v>
      </c>
      <c r="BE315" s="206">
        <f>IF(N315="základní",J315,0)</f>
        <v>0</v>
      </c>
      <c r="BF315" s="206">
        <f>IF(N315="snížená",J315,0)</f>
        <v>0</v>
      </c>
      <c r="BG315" s="206">
        <f>IF(N315="zákl. přenesená",J315,0)</f>
        <v>0</v>
      </c>
      <c r="BH315" s="206">
        <f>IF(N315="sníž. přenesená",J315,0)</f>
        <v>0</v>
      </c>
      <c r="BI315" s="206">
        <f>IF(N315="nulová",J315,0)</f>
        <v>0</v>
      </c>
      <c r="BJ315" s="24" t="s">
        <v>94</v>
      </c>
      <c r="BK315" s="206">
        <f>ROUND(I315*H315,2)</f>
        <v>0</v>
      </c>
      <c r="BL315" s="24" t="s">
        <v>330</v>
      </c>
      <c r="BM315" s="24" t="s">
        <v>3606</v>
      </c>
    </row>
    <row r="316" spans="2:65" s="11" customFormat="1">
      <c r="B316" s="207"/>
      <c r="C316" s="208"/>
      <c r="D316" s="221" t="s">
        <v>260</v>
      </c>
      <c r="E316" s="231" t="s">
        <v>21</v>
      </c>
      <c r="F316" s="232" t="s">
        <v>79</v>
      </c>
      <c r="G316" s="208"/>
      <c r="H316" s="233">
        <v>1</v>
      </c>
      <c r="I316" s="213"/>
      <c r="J316" s="208"/>
      <c r="K316" s="208"/>
      <c r="L316" s="214"/>
      <c r="M316" s="215"/>
      <c r="N316" s="216"/>
      <c r="O316" s="216"/>
      <c r="P316" s="216"/>
      <c r="Q316" s="216"/>
      <c r="R316" s="216"/>
      <c r="S316" s="216"/>
      <c r="T316" s="217"/>
      <c r="AT316" s="218" t="s">
        <v>260</v>
      </c>
      <c r="AU316" s="218" t="s">
        <v>94</v>
      </c>
      <c r="AV316" s="11" t="s">
        <v>94</v>
      </c>
      <c r="AW316" s="11" t="s">
        <v>35</v>
      </c>
      <c r="AX316" s="11" t="s">
        <v>79</v>
      </c>
      <c r="AY316" s="218" t="s">
        <v>250</v>
      </c>
    </row>
    <row r="317" spans="2:65" s="1" customFormat="1" ht="22.5" customHeight="1">
      <c r="B317" s="41"/>
      <c r="C317" s="234" t="s">
        <v>849</v>
      </c>
      <c r="D317" s="234" t="s">
        <v>304</v>
      </c>
      <c r="E317" s="235" t="s">
        <v>2042</v>
      </c>
      <c r="F317" s="236" t="s">
        <v>2043</v>
      </c>
      <c r="G317" s="237" t="s">
        <v>301</v>
      </c>
      <c r="H317" s="238">
        <v>1</v>
      </c>
      <c r="I317" s="239"/>
      <c r="J317" s="240">
        <f>ROUND(I317*H317,2)</f>
        <v>0</v>
      </c>
      <c r="K317" s="236" t="s">
        <v>21</v>
      </c>
      <c r="L317" s="241"/>
      <c r="M317" s="242" t="s">
        <v>21</v>
      </c>
      <c r="N317" s="243" t="s">
        <v>43</v>
      </c>
      <c r="O317" s="42"/>
      <c r="P317" s="204">
        <f>O317*H317</f>
        <v>0</v>
      </c>
      <c r="Q317" s="204">
        <v>0</v>
      </c>
      <c r="R317" s="204">
        <f>Q317*H317</f>
        <v>0</v>
      </c>
      <c r="S317" s="204">
        <v>0</v>
      </c>
      <c r="T317" s="205">
        <f>S317*H317</f>
        <v>0</v>
      </c>
      <c r="AR317" s="24" t="s">
        <v>408</v>
      </c>
      <c r="AT317" s="24" t="s">
        <v>304</v>
      </c>
      <c r="AU317" s="24" t="s">
        <v>94</v>
      </c>
      <c r="AY317" s="24" t="s">
        <v>250</v>
      </c>
      <c r="BE317" s="206">
        <f>IF(N317="základní",J317,0)</f>
        <v>0</v>
      </c>
      <c r="BF317" s="206">
        <f>IF(N317="snížená",J317,0)</f>
        <v>0</v>
      </c>
      <c r="BG317" s="206">
        <f>IF(N317="zákl. přenesená",J317,0)</f>
        <v>0</v>
      </c>
      <c r="BH317" s="206">
        <f>IF(N317="sníž. přenesená",J317,0)</f>
        <v>0</v>
      </c>
      <c r="BI317" s="206">
        <f>IF(N317="nulová",J317,0)</f>
        <v>0</v>
      </c>
      <c r="BJ317" s="24" t="s">
        <v>94</v>
      </c>
      <c r="BK317" s="206">
        <f>ROUND(I317*H317,2)</f>
        <v>0</v>
      </c>
      <c r="BL317" s="24" t="s">
        <v>330</v>
      </c>
      <c r="BM317" s="24" t="s">
        <v>3607</v>
      </c>
    </row>
    <row r="318" spans="2:65" s="1" customFormat="1" ht="22.5" customHeight="1">
      <c r="B318" s="41"/>
      <c r="C318" s="195" t="s">
        <v>853</v>
      </c>
      <c r="D318" s="195" t="s">
        <v>253</v>
      </c>
      <c r="E318" s="196" t="s">
        <v>2046</v>
      </c>
      <c r="F318" s="197" t="s">
        <v>2047</v>
      </c>
      <c r="G318" s="198" t="s">
        <v>301</v>
      </c>
      <c r="H318" s="199">
        <v>2</v>
      </c>
      <c r="I318" s="200"/>
      <c r="J318" s="201">
        <f>ROUND(I318*H318,2)</f>
        <v>0</v>
      </c>
      <c r="K318" s="197" t="s">
        <v>257</v>
      </c>
      <c r="L318" s="61"/>
      <c r="M318" s="202" t="s">
        <v>21</v>
      </c>
      <c r="N318" s="203" t="s">
        <v>43</v>
      </c>
      <c r="O318" s="42"/>
      <c r="P318" s="204">
        <f>O318*H318</f>
        <v>0</v>
      </c>
      <c r="Q318" s="204">
        <v>0</v>
      </c>
      <c r="R318" s="204">
        <f>Q318*H318</f>
        <v>0</v>
      </c>
      <c r="S318" s="204">
        <v>1.8E-3</v>
      </c>
      <c r="T318" s="205">
        <f>S318*H318</f>
        <v>3.5999999999999999E-3</v>
      </c>
      <c r="AR318" s="24" t="s">
        <v>330</v>
      </c>
      <c r="AT318" s="24" t="s">
        <v>253</v>
      </c>
      <c r="AU318" s="24" t="s">
        <v>94</v>
      </c>
      <c r="AY318" s="24" t="s">
        <v>250</v>
      </c>
      <c r="BE318" s="206">
        <f>IF(N318="základní",J318,0)</f>
        <v>0</v>
      </c>
      <c r="BF318" s="206">
        <f>IF(N318="snížená",J318,0)</f>
        <v>0</v>
      </c>
      <c r="BG318" s="206">
        <f>IF(N318="zákl. přenesená",J318,0)</f>
        <v>0</v>
      </c>
      <c r="BH318" s="206">
        <f>IF(N318="sníž. přenesená",J318,0)</f>
        <v>0</v>
      </c>
      <c r="BI318" s="206">
        <f>IF(N318="nulová",J318,0)</f>
        <v>0</v>
      </c>
      <c r="BJ318" s="24" t="s">
        <v>94</v>
      </c>
      <c r="BK318" s="206">
        <f>ROUND(I318*H318,2)</f>
        <v>0</v>
      </c>
      <c r="BL318" s="24" t="s">
        <v>330</v>
      </c>
      <c r="BM318" s="24" t="s">
        <v>3608</v>
      </c>
    </row>
    <row r="319" spans="2:65" s="1" customFormat="1" ht="22.5" customHeight="1">
      <c r="B319" s="41"/>
      <c r="C319" s="195" t="s">
        <v>857</v>
      </c>
      <c r="D319" s="195" t="s">
        <v>253</v>
      </c>
      <c r="E319" s="196" t="s">
        <v>3162</v>
      </c>
      <c r="F319" s="197" t="s">
        <v>3163</v>
      </c>
      <c r="G319" s="198" t="s">
        <v>301</v>
      </c>
      <c r="H319" s="199">
        <v>2</v>
      </c>
      <c r="I319" s="200"/>
      <c r="J319" s="201">
        <f>ROUND(I319*H319,2)</f>
        <v>0</v>
      </c>
      <c r="K319" s="197" t="s">
        <v>257</v>
      </c>
      <c r="L319" s="61"/>
      <c r="M319" s="202" t="s">
        <v>21</v>
      </c>
      <c r="N319" s="203" t="s">
        <v>43</v>
      </c>
      <c r="O319" s="42"/>
      <c r="P319" s="204">
        <f>O319*H319</f>
        <v>0</v>
      </c>
      <c r="Q319" s="204">
        <v>0</v>
      </c>
      <c r="R319" s="204">
        <f>Q319*H319</f>
        <v>0</v>
      </c>
      <c r="S319" s="204">
        <v>0</v>
      </c>
      <c r="T319" s="205">
        <f>S319*H319</f>
        <v>0</v>
      </c>
      <c r="AR319" s="24" t="s">
        <v>330</v>
      </c>
      <c r="AT319" s="24" t="s">
        <v>253</v>
      </c>
      <c r="AU319" s="24" t="s">
        <v>94</v>
      </c>
      <c r="AY319" s="24" t="s">
        <v>250</v>
      </c>
      <c r="BE319" s="206">
        <f>IF(N319="základní",J319,0)</f>
        <v>0</v>
      </c>
      <c r="BF319" s="206">
        <f>IF(N319="snížená",J319,0)</f>
        <v>0</v>
      </c>
      <c r="BG319" s="206">
        <f>IF(N319="zákl. přenesená",J319,0)</f>
        <v>0</v>
      </c>
      <c r="BH319" s="206">
        <f>IF(N319="sníž. přenesená",J319,0)</f>
        <v>0</v>
      </c>
      <c r="BI319" s="206">
        <f>IF(N319="nulová",J319,0)</f>
        <v>0</v>
      </c>
      <c r="BJ319" s="24" t="s">
        <v>94</v>
      </c>
      <c r="BK319" s="206">
        <f>ROUND(I319*H319,2)</f>
        <v>0</v>
      </c>
      <c r="BL319" s="24" t="s">
        <v>330</v>
      </c>
      <c r="BM319" s="24" t="s">
        <v>3609</v>
      </c>
    </row>
    <row r="320" spans="2:65" s="1" customFormat="1" ht="22.5" customHeight="1">
      <c r="B320" s="41"/>
      <c r="C320" s="234" t="s">
        <v>861</v>
      </c>
      <c r="D320" s="234" t="s">
        <v>304</v>
      </c>
      <c r="E320" s="235" t="s">
        <v>3165</v>
      </c>
      <c r="F320" s="236" t="s">
        <v>3166</v>
      </c>
      <c r="G320" s="237" t="s">
        <v>301</v>
      </c>
      <c r="H320" s="238">
        <v>2</v>
      </c>
      <c r="I320" s="239"/>
      <c r="J320" s="240">
        <f>ROUND(I320*H320,2)</f>
        <v>0</v>
      </c>
      <c r="K320" s="236" t="s">
        <v>257</v>
      </c>
      <c r="L320" s="241"/>
      <c r="M320" s="242" t="s">
        <v>21</v>
      </c>
      <c r="N320" s="243" t="s">
        <v>43</v>
      </c>
      <c r="O320" s="42"/>
      <c r="P320" s="204">
        <f>O320*H320</f>
        <v>0</v>
      </c>
      <c r="Q320" s="204">
        <v>6.8000000000000005E-4</v>
      </c>
      <c r="R320" s="204">
        <f>Q320*H320</f>
        <v>1.3600000000000001E-3</v>
      </c>
      <c r="S320" s="204">
        <v>0</v>
      </c>
      <c r="T320" s="205">
        <f>S320*H320</f>
        <v>0</v>
      </c>
      <c r="AR320" s="24" t="s">
        <v>408</v>
      </c>
      <c r="AT320" s="24" t="s">
        <v>304</v>
      </c>
      <c r="AU320" s="24" t="s">
        <v>94</v>
      </c>
      <c r="AY320" s="24" t="s">
        <v>250</v>
      </c>
      <c r="BE320" s="206">
        <f>IF(N320="základní",J320,0)</f>
        <v>0</v>
      </c>
      <c r="BF320" s="206">
        <f>IF(N320="snížená",J320,0)</f>
        <v>0</v>
      </c>
      <c r="BG320" s="206">
        <f>IF(N320="zákl. přenesená",J320,0)</f>
        <v>0</v>
      </c>
      <c r="BH320" s="206">
        <f>IF(N320="sníž. přenesená",J320,0)</f>
        <v>0</v>
      </c>
      <c r="BI320" s="206">
        <f>IF(N320="nulová",J320,0)</f>
        <v>0</v>
      </c>
      <c r="BJ320" s="24" t="s">
        <v>94</v>
      </c>
      <c r="BK320" s="206">
        <f>ROUND(I320*H320,2)</f>
        <v>0</v>
      </c>
      <c r="BL320" s="24" t="s">
        <v>330</v>
      </c>
      <c r="BM320" s="24" t="s">
        <v>3610</v>
      </c>
    </row>
    <row r="321" spans="2:65" s="1" customFormat="1" ht="22.5" customHeight="1">
      <c r="B321" s="41"/>
      <c r="C321" s="195" t="s">
        <v>865</v>
      </c>
      <c r="D321" s="195" t="s">
        <v>253</v>
      </c>
      <c r="E321" s="196" t="s">
        <v>2097</v>
      </c>
      <c r="F321" s="197" t="s">
        <v>2098</v>
      </c>
      <c r="G321" s="198" t="s">
        <v>647</v>
      </c>
      <c r="H321" s="255"/>
      <c r="I321" s="200"/>
      <c r="J321" s="201">
        <f>ROUND(I321*H321,2)</f>
        <v>0</v>
      </c>
      <c r="K321" s="197" t="s">
        <v>257</v>
      </c>
      <c r="L321" s="61"/>
      <c r="M321" s="202" t="s">
        <v>21</v>
      </c>
      <c r="N321" s="203" t="s">
        <v>43</v>
      </c>
      <c r="O321" s="42"/>
      <c r="P321" s="204">
        <f>O321*H321</f>
        <v>0</v>
      </c>
      <c r="Q321" s="204">
        <v>0</v>
      </c>
      <c r="R321" s="204">
        <f>Q321*H321</f>
        <v>0</v>
      </c>
      <c r="S321" s="204">
        <v>0</v>
      </c>
      <c r="T321" s="205">
        <f>S321*H321</f>
        <v>0</v>
      </c>
      <c r="AR321" s="24" t="s">
        <v>330</v>
      </c>
      <c r="AT321" s="24" t="s">
        <v>253</v>
      </c>
      <c r="AU321" s="24" t="s">
        <v>94</v>
      </c>
      <c r="AY321" s="24" t="s">
        <v>250</v>
      </c>
      <c r="BE321" s="206">
        <f>IF(N321="základní",J321,0)</f>
        <v>0</v>
      </c>
      <c r="BF321" s="206">
        <f>IF(N321="snížená",J321,0)</f>
        <v>0</v>
      </c>
      <c r="BG321" s="206">
        <f>IF(N321="zákl. přenesená",J321,0)</f>
        <v>0</v>
      </c>
      <c r="BH321" s="206">
        <f>IF(N321="sníž. přenesená",J321,0)</f>
        <v>0</v>
      </c>
      <c r="BI321" s="206">
        <f>IF(N321="nulová",J321,0)</f>
        <v>0</v>
      </c>
      <c r="BJ321" s="24" t="s">
        <v>94</v>
      </c>
      <c r="BK321" s="206">
        <f>ROUND(I321*H321,2)</f>
        <v>0</v>
      </c>
      <c r="BL321" s="24" t="s">
        <v>330</v>
      </c>
      <c r="BM321" s="24" t="s">
        <v>3611</v>
      </c>
    </row>
    <row r="322" spans="2:65" s="10" customFormat="1" ht="29.85" customHeight="1">
      <c r="B322" s="178"/>
      <c r="C322" s="179"/>
      <c r="D322" s="192" t="s">
        <v>70</v>
      </c>
      <c r="E322" s="193" t="s">
        <v>2100</v>
      </c>
      <c r="F322" s="193" t="s">
        <v>2101</v>
      </c>
      <c r="G322" s="179"/>
      <c r="H322" s="179"/>
      <c r="I322" s="182"/>
      <c r="J322" s="194">
        <f>BK322</f>
        <v>0</v>
      </c>
      <c r="K322" s="179"/>
      <c r="L322" s="184"/>
      <c r="M322" s="185"/>
      <c r="N322" s="186"/>
      <c r="O322" s="186"/>
      <c r="P322" s="187">
        <f>SUM(P323:P333)</f>
        <v>0</v>
      </c>
      <c r="Q322" s="186"/>
      <c r="R322" s="187">
        <f>SUM(R323:R333)</f>
        <v>0</v>
      </c>
      <c r="S322" s="186"/>
      <c r="T322" s="188">
        <f>SUM(T323:T333)</f>
        <v>0</v>
      </c>
      <c r="AR322" s="189" t="s">
        <v>94</v>
      </c>
      <c r="AT322" s="190" t="s">
        <v>70</v>
      </c>
      <c r="AU322" s="190" t="s">
        <v>79</v>
      </c>
      <c r="AY322" s="189" t="s">
        <v>250</v>
      </c>
      <c r="BK322" s="191">
        <f>SUM(BK323:BK333)</f>
        <v>0</v>
      </c>
    </row>
    <row r="323" spans="2:65" s="1" customFormat="1" ht="22.5" customHeight="1">
      <c r="B323" s="41"/>
      <c r="C323" s="195" t="s">
        <v>869</v>
      </c>
      <c r="D323" s="195" t="s">
        <v>253</v>
      </c>
      <c r="E323" s="196" t="s">
        <v>2103</v>
      </c>
      <c r="F323" s="197" t="s">
        <v>2104</v>
      </c>
      <c r="G323" s="198" t="s">
        <v>301</v>
      </c>
      <c r="H323" s="199">
        <v>2</v>
      </c>
      <c r="I323" s="200"/>
      <c r="J323" s="201">
        <f t="shared" ref="J323:J329" si="20">ROUND(I323*H323,2)</f>
        <v>0</v>
      </c>
      <c r="K323" s="197" t="s">
        <v>257</v>
      </c>
      <c r="L323" s="61"/>
      <c r="M323" s="202" t="s">
        <v>21</v>
      </c>
      <c r="N323" s="203" t="s">
        <v>43</v>
      </c>
      <c r="O323" s="42"/>
      <c r="P323" s="204">
        <f t="shared" ref="P323:P329" si="21">O323*H323</f>
        <v>0</v>
      </c>
      <c r="Q323" s="204">
        <v>0</v>
      </c>
      <c r="R323" s="204">
        <f t="shared" ref="R323:R329" si="22">Q323*H323</f>
        <v>0</v>
      </c>
      <c r="S323" s="204">
        <v>0</v>
      </c>
      <c r="T323" s="205">
        <f t="shared" ref="T323:T329" si="23">S323*H323</f>
        <v>0</v>
      </c>
      <c r="AR323" s="24" t="s">
        <v>258</v>
      </c>
      <c r="AT323" s="24" t="s">
        <v>253</v>
      </c>
      <c r="AU323" s="24" t="s">
        <v>94</v>
      </c>
      <c r="AY323" s="24" t="s">
        <v>250</v>
      </c>
      <c r="BE323" s="206">
        <f t="shared" ref="BE323:BE329" si="24">IF(N323="základní",J323,0)</f>
        <v>0</v>
      </c>
      <c r="BF323" s="206">
        <f t="shared" ref="BF323:BF329" si="25">IF(N323="snížená",J323,0)</f>
        <v>0</v>
      </c>
      <c r="BG323" s="206">
        <f t="shared" ref="BG323:BG329" si="26">IF(N323="zákl. přenesená",J323,0)</f>
        <v>0</v>
      </c>
      <c r="BH323" s="206">
        <f t="shared" ref="BH323:BH329" si="27">IF(N323="sníž. přenesená",J323,0)</f>
        <v>0</v>
      </c>
      <c r="BI323" s="206">
        <f t="shared" ref="BI323:BI329" si="28">IF(N323="nulová",J323,0)</f>
        <v>0</v>
      </c>
      <c r="BJ323" s="24" t="s">
        <v>94</v>
      </c>
      <c r="BK323" s="206">
        <f t="shared" ref="BK323:BK329" si="29">ROUND(I323*H323,2)</f>
        <v>0</v>
      </c>
      <c r="BL323" s="24" t="s">
        <v>258</v>
      </c>
      <c r="BM323" s="24" t="s">
        <v>3612</v>
      </c>
    </row>
    <row r="324" spans="2:65" s="1" customFormat="1" ht="44.25" customHeight="1">
      <c r="B324" s="41"/>
      <c r="C324" s="234" t="s">
        <v>873</v>
      </c>
      <c r="D324" s="234" t="s">
        <v>304</v>
      </c>
      <c r="E324" s="235" t="s">
        <v>2111</v>
      </c>
      <c r="F324" s="236" t="s">
        <v>3613</v>
      </c>
      <c r="G324" s="237" t="s">
        <v>301</v>
      </c>
      <c r="H324" s="238">
        <v>1</v>
      </c>
      <c r="I324" s="239"/>
      <c r="J324" s="240">
        <f t="shared" si="20"/>
        <v>0</v>
      </c>
      <c r="K324" s="236" t="s">
        <v>21</v>
      </c>
      <c r="L324" s="241"/>
      <c r="M324" s="242" t="s">
        <v>21</v>
      </c>
      <c r="N324" s="243" t="s">
        <v>43</v>
      </c>
      <c r="O324" s="42"/>
      <c r="P324" s="204">
        <f t="shared" si="21"/>
        <v>0</v>
      </c>
      <c r="Q324" s="204">
        <v>0</v>
      </c>
      <c r="R324" s="204">
        <f t="shared" si="22"/>
        <v>0</v>
      </c>
      <c r="S324" s="204">
        <v>0</v>
      </c>
      <c r="T324" s="205">
        <f t="shared" si="23"/>
        <v>0</v>
      </c>
      <c r="AR324" s="24" t="s">
        <v>408</v>
      </c>
      <c r="AT324" s="24" t="s">
        <v>304</v>
      </c>
      <c r="AU324" s="24" t="s">
        <v>94</v>
      </c>
      <c r="AY324" s="24" t="s">
        <v>250</v>
      </c>
      <c r="BE324" s="206">
        <f t="shared" si="24"/>
        <v>0</v>
      </c>
      <c r="BF324" s="206">
        <f t="shared" si="25"/>
        <v>0</v>
      </c>
      <c r="BG324" s="206">
        <f t="shared" si="26"/>
        <v>0</v>
      </c>
      <c r="BH324" s="206">
        <f t="shared" si="27"/>
        <v>0</v>
      </c>
      <c r="BI324" s="206">
        <f t="shared" si="28"/>
        <v>0</v>
      </c>
      <c r="BJ324" s="24" t="s">
        <v>94</v>
      </c>
      <c r="BK324" s="206">
        <f t="shared" si="29"/>
        <v>0</v>
      </c>
      <c r="BL324" s="24" t="s">
        <v>330</v>
      </c>
      <c r="BM324" s="24" t="s">
        <v>3614</v>
      </c>
    </row>
    <row r="325" spans="2:65" s="1" customFormat="1" ht="44.25" customHeight="1">
      <c r="B325" s="41"/>
      <c r="C325" s="234" t="s">
        <v>877</v>
      </c>
      <c r="D325" s="234" t="s">
        <v>304</v>
      </c>
      <c r="E325" s="235" t="s">
        <v>3615</v>
      </c>
      <c r="F325" s="236" t="s">
        <v>3616</v>
      </c>
      <c r="G325" s="237" t="s">
        <v>301</v>
      </c>
      <c r="H325" s="238">
        <v>1</v>
      </c>
      <c r="I325" s="239"/>
      <c r="J325" s="240">
        <f t="shared" si="20"/>
        <v>0</v>
      </c>
      <c r="K325" s="236" t="s">
        <v>21</v>
      </c>
      <c r="L325" s="241"/>
      <c r="M325" s="242" t="s">
        <v>21</v>
      </c>
      <c r="N325" s="243" t="s">
        <v>43</v>
      </c>
      <c r="O325" s="42"/>
      <c r="P325" s="204">
        <f t="shared" si="21"/>
        <v>0</v>
      </c>
      <c r="Q325" s="204">
        <v>0</v>
      </c>
      <c r="R325" s="204">
        <f t="shared" si="22"/>
        <v>0</v>
      </c>
      <c r="S325" s="204">
        <v>0</v>
      </c>
      <c r="T325" s="205">
        <f t="shared" si="23"/>
        <v>0</v>
      </c>
      <c r="AR325" s="24" t="s">
        <v>408</v>
      </c>
      <c r="AT325" s="24" t="s">
        <v>304</v>
      </c>
      <c r="AU325" s="24" t="s">
        <v>94</v>
      </c>
      <c r="AY325" s="24" t="s">
        <v>250</v>
      </c>
      <c r="BE325" s="206">
        <f t="shared" si="24"/>
        <v>0</v>
      </c>
      <c r="BF325" s="206">
        <f t="shared" si="25"/>
        <v>0</v>
      </c>
      <c r="BG325" s="206">
        <f t="shared" si="26"/>
        <v>0</v>
      </c>
      <c r="BH325" s="206">
        <f t="shared" si="27"/>
        <v>0</v>
      </c>
      <c r="BI325" s="206">
        <f t="shared" si="28"/>
        <v>0</v>
      </c>
      <c r="BJ325" s="24" t="s">
        <v>94</v>
      </c>
      <c r="BK325" s="206">
        <f t="shared" si="29"/>
        <v>0</v>
      </c>
      <c r="BL325" s="24" t="s">
        <v>330</v>
      </c>
      <c r="BM325" s="24" t="s">
        <v>3617</v>
      </c>
    </row>
    <row r="326" spans="2:65" s="1" customFormat="1" ht="22.5" customHeight="1">
      <c r="B326" s="41"/>
      <c r="C326" s="195" t="s">
        <v>881</v>
      </c>
      <c r="D326" s="195" t="s">
        <v>253</v>
      </c>
      <c r="E326" s="196" t="s">
        <v>3180</v>
      </c>
      <c r="F326" s="197" t="s">
        <v>3181</v>
      </c>
      <c r="G326" s="198" t="s">
        <v>301</v>
      </c>
      <c r="H326" s="199">
        <v>1</v>
      </c>
      <c r="I326" s="200"/>
      <c r="J326" s="201">
        <f t="shared" si="20"/>
        <v>0</v>
      </c>
      <c r="K326" s="197" t="s">
        <v>21</v>
      </c>
      <c r="L326" s="61"/>
      <c r="M326" s="202" t="s">
        <v>21</v>
      </c>
      <c r="N326" s="203" t="s">
        <v>43</v>
      </c>
      <c r="O326" s="42"/>
      <c r="P326" s="204">
        <f t="shared" si="21"/>
        <v>0</v>
      </c>
      <c r="Q326" s="204">
        <v>0</v>
      </c>
      <c r="R326" s="204">
        <f t="shared" si="22"/>
        <v>0</v>
      </c>
      <c r="S326" s="204">
        <v>0</v>
      </c>
      <c r="T326" s="205">
        <f t="shared" si="23"/>
        <v>0</v>
      </c>
      <c r="AR326" s="24" t="s">
        <v>330</v>
      </c>
      <c r="AT326" s="24" t="s">
        <v>253</v>
      </c>
      <c r="AU326" s="24" t="s">
        <v>94</v>
      </c>
      <c r="AY326" s="24" t="s">
        <v>250</v>
      </c>
      <c r="BE326" s="206">
        <f t="shared" si="24"/>
        <v>0</v>
      </c>
      <c r="BF326" s="206">
        <f t="shared" si="25"/>
        <v>0</v>
      </c>
      <c r="BG326" s="206">
        <f t="shared" si="26"/>
        <v>0</v>
      </c>
      <c r="BH326" s="206">
        <f t="shared" si="27"/>
        <v>0</v>
      </c>
      <c r="BI326" s="206">
        <f t="shared" si="28"/>
        <v>0</v>
      </c>
      <c r="BJ326" s="24" t="s">
        <v>94</v>
      </c>
      <c r="BK326" s="206">
        <f t="shared" si="29"/>
        <v>0</v>
      </c>
      <c r="BL326" s="24" t="s">
        <v>330</v>
      </c>
      <c r="BM326" s="24" t="s">
        <v>3618</v>
      </c>
    </row>
    <row r="327" spans="2:65" s="1" customFormat="1" ht="57" customHeight="1">
      <c r="B327" s="41"/>
      <c r="C327" s="234" t="s">
        <v>885</v>
      </c>
      <c r="D327" s="234" t="s">
        <v>304</v>
      </c>
      <c r="E327" s="235" t="s">
        <v>3183</v>
      </c>
      <c r="F327" s="236" t="s">
        <v>3619</v>
      </c>
      <c r="G327" s="237" t="s">
        <v>301</v>
      </c>
      <c r="H327" s="238">
        <v>1</v>
      </c>
      <c r="I327" s="239"/>
      <c r="J327" s="240">
        <f t="shared" si="20"/>
        <v>0</v>
      </c>
      <c r="K327" s="236" t="s">
        <v>21</v>
      </c>
      <c r="L327" s="241"/>
      <c r="M327" s="242" t="s">
        <v>21</v>
      </c>
      <c r="N327" s="243" t="s">
        <v>43</v>
      </c>
      <c r="O327" s="42"/>
      <c r="P327" s="204">
        <f t="shared" si="21"/>
        <v>0</v>
      </c>
      <c r="Q327" s="204">
        <v>0</v>
      </c>
      <c r="R327" s="204">
        <f t="shared" si="22"/>
        <v>0</v>
      </c>
      <c r="S327" s="204">
        <v>0</v>
      </c>
      <c r="T327" s="205">
        <f t="shared" si="23"/>
        <v>0</v>
      </c>
      <c r="AR327" s="24" t="s">
        <v>408</v>
      </c>
      <c r="AT327" s="24" t="s">
        <v>304</v>
      </c>
      <c r="AU327" s="24" t="s">
        <v>94</v>
      </c>
      <c r="AY327" s="24" t="s">
        <v>250</v>
      </c>
      <c r="BE327" s="206">
        <f t="shared" si="24"/>
        <v>0</v>
      </c>
      <c r="BF327" s="206">
        <f t="shared" si="25"/>
        <v>0</v>
      </c>
      <c r="BG327" s="206">
        <f t="shared" si="26"/>
        <v>0</v>
      </c>
      <c r="BH327" s="206">
        <f t="shared" si="27"/>
        <v>0</v>
      </c>
      <c r="BI327" s="206">
        <f t="shared" si="28"/>
        <v>0</v>
      </c>
      <c r="BJ327" s="24" t="s">
        <v>94</v>
      </c>
      <c r="BK327" s="206">
        <f t="shared" si="29"/>
        <v>0</v>
      </c>
      <c r="BL327" s="24" t="s">
        <v>330</v>
      </c>
      <c r="BM327" s="24" t="s">
        <v>3620</v>
      </c>
    </row>
    <row r="328" spans="2:65" s="1" customFormat="1" ht="22.5" customHeight="1">
      <c r="B328" s="41"/>
      <c r="C328" s="195" t="s">
        <v>889</v>
      </c>
      <c r="D328" s="195" t="s">
        <v>253</v>
      </c>
      <c r="E328" s="196" t="s">
        <v>3621</v>
      </c>
      <c r="F328" s="197" t="s">
        <v>3622</v>
      </c>
      <c r="G328" s="198" t="s">
        <v>301</v>
      </c>
      <c r="H328" s="199">
        <v>4</v>
      </c>
      <c r="I328" s="200"/>
      <c r="J328" s="201">
        <f t="shared" si="20"/>
        <v>0</v>
      </c>
      <c r="K328" s="197" t="s">
        <v>257</v>
      </c>
      <c r="L328" s="61"/>
      <c r="M328" s="202" t="s">
        <v>21</v>
      </c>
      <c r="N328" s="203" t="s">
        <v>43</v>
      </c>
      <c r="O328" s="42"/>
      <c r="P328" s="204">
        <f t="shared" si="21"/>
        <v>0</v>
      </c>
      <c r="Q328" s="204">
        <v>0</v>
      </c>
      <c r="R328" s="204">
        <f t="shared" si="22"/>
        <v>0</v>
      </c>
      <c r="S328" s="204">
        <v>0</v>
      </c>
      <c r="T328" s="205">
        <f t="shared" si="23"/>
        <v>0</v>
      </c>
      <c r="AR328" s="24" t="s">
        <v>330</v>
      </c>
      <c r="AT328" s="24" t="s">
        <v>253</v>
      </c>
      <c r="AU328" s="24" t="s">
        <v>94</v>
      </c>
      <c r="AY328" s="24" t="s">
        <v>250</v>
      </c>
      <c r="BE328" s="206">
        <f t="shared" si="24"/>
        <v>0</v>
      </c>
      <c r="BF328" s="206">
        <f t="shared" si="25"/>
        <v>0</v>
      </c>
      <c r="BG328" s="206">
        <f t="shared" si="26"/>
        <v>0</v>
      </c>
      <c r="BH328" s="206">
        <f t="shared" si="27"/>
        <v>0</v>
      </c>
      <c r="BI328" s="206">
        <f t="shared" si="28"/>
        <v>0</v>
      </c>
      <c r="BJ328" s="24" t="s">
        <v>94</v>
      </c>
      <c r="BK328" s="206">
        <f t="shared" si="29"/>
        <v>0</v>
      </c>
      <c r="BL328" s="24" t="s">
        <v>330</v>
      </c>
      <c r="BM328" s="24" t="s">
        <v>3623</v>
      </c>
    </row>
    <row r="329" spans="2:65" s="1" customFormat="1" ht="31.5" customHeight="1">
      <c r="B329" s="41"/>
      <c r="C329" s="234" t="s">
        <v>893</v>
      </c>
      <c r="D329" s="234" t="s">
        <v>304</v>
      </c>
      <c r="E329" s="235" t="s">
        <v>3624</v>
      </c>
      <c r="F329" s="236" t="s">
        <v>3625</v>
      </c>
      <c r="G329" s="237" t="s">
        <v>301</v>
      </c>
      <c r="H329" s="238">
        <v>4</v>
      </c>
      <c r="I329" s="239"/>
      <c r="J329" s="240">
        <f t="shared" si="20"/>
        <v>0</v>
      </c>
      <c r="K329" s="236" t="s">
        <v>21</v>
      </c>
      <c r="L329" s="241"/>
      <c r="M329" s="242" t="s">
        <v>21</v>
      </c>
      <c r="N329" s="243" t="s">
        <v>43</v>
      </c>
      <c r="O329" s="42"/>
      <c r="P329" s="204">
        <f t="shared" si="21"/>
        <v>0</v>
      </c>
      <c r="Q329" s="204">
        <v>0</v>
      </c>
      <c r="R329" s="204">
        <f t="shared" si="22"/>
        <v>0</v>
      </c>
      <c r="S329" s="204">
        <v>0</v>
      </c>
      <c r="T329" s="205">
        <f t="shared" si="23"/>
        <v>0</v>
      </c>
      <c r="AR329" s="24" t="s">
        <v>408</v>
      </c>
      <c r="AT329" s="24" t="s">
        <v>304</v>
      </c>
      <c r="AU329" s="24" t="s">
        <v>94</v>
      </c>
      <c r="AY329" s="24" t="s">
        <v>250</v>
      </c>
      <c r="BE329" s="206">
        <f t="shared" si="24"/>
        <v>0</v>
      </c>
      <c r="BF329" s="206">
        <f t="shared" si="25"/>
        <v>0</v>
      </c>
      <c r="BG329" s="206">
        <f t="shared" si="26"/>
        <v>0</v>
      </c>
      <c r="BH329" s="206">
        <f t="shared" si="27"/>
        <v>0</v>
      </c>
      <c r="BI329" s="206">
        <f t="shared" si="28"/>
        <v>0</v>
      </c>
      <c r="BJ329" s="24" t="s">
        <v>94</v>
      </c>
      <c r="BK329" s="206">
        <f t="shared" si="29"/>
        <v>0</v>
      </c>
      <c r="BL329" s="24" t="s">
        <v>330</v>
      </c>
      <c r="BM329" s="24" t="s">
        <v>3626</v>
      </c>
    </row>
    <row r="330" spans="2:65" s="11" customFormat="1">
      <c r="B330" s="207"/>
      <c r="C330" s="208"/>
      <c r="D330" s="209" t="s">
        <v>260</v>
      </c>
      <c r="E330" s="210" t="s">
        <v>21</v>
      </c>
      <c r="F330" s="211" t="s">
        <v>3627</v>
      </c>
      <c r="G330" s="208"/>
      <c r="H330" s="212">
        <v>2</v>
      </c>
      <c r="I330" s="213"/>
      <c r="J330" s="208"/>
      <c r="K330" s="208"/>
      <c r="L330" s="214"/>
      <c r="M330" s="215"/>
      <c r="N330" s="216"/>
      <c r="O330" s="216"/>
      <c r="P330" s="216"/>
      <c r="Q330" s="216"/>
      <c r="R330" s="216"/>
      <c r="S330" s="216"/>
      <c r="T330" s="217"/>
      <c r="AT330" s="218" t="s">
        <v>260</v>
      </c>
      <c r="AU330" s="218" t="s">
        <v>94</v>
      </c>
      <c r="AV330" s="11" t="s">
        <v>94</v>
      </c>
      <c r="AW330" s="11" t="s">
        <v>35</v>
      </c>
      <c r="AX330" s="11" t="s">
        <v>71</v>
      </c>
      <c r="AY330" s="218" t="s">
        <v>250</v>
      </c>
    </row>
    <row r="331" spans="2:65" s="11" customFormat="1">
      <c r="B331" s="207"/>
      <c r="C331" s="208"/>
      <c r="D331" s="209" t="s">
        <v>260</v>
      </c>
      <c r="E331" s="210" t="s">
        <v>21</v>
      </c>
      <c r="F331" s="211" t="s">
        <v>3628</v>
      </c>
      <c r="G331" s="208"/>
      <c r="H331" s="212">
        <v>2</v>
      </c>
      <c r="I331" s="213"/>
      <c r="J331" s="208"/>
      <c r="K331" s="208"/>
      <c r="L331" s="214"/>
      <c r="M331" s="215"/>
      <c r="N331" s="216"/>
      <c r="O331" s="216"/>
      <c r="P331" s="216"/>
      <c r="Q331" s="216"/>
      <c r="R331" s="216"/>
      <c r="S331" s="216"/>
      <c r="T331" s="217"/>
      <c r="AT331" s="218" t="s">
        <v>260</v>
      </c>
      <c r="AU331" s="218" t="s">
        <v>94</v>
      </c>
      <c r="AV331" s="11" t="s">
        <v>94</v>
      </c>
      <c r="AW331" s="11" t="s">
        <v>35</v>
      </c>
      <c r="AX331" s="11" t="s">
        <v>71</v>
      </c>
      <c r="AY331" s="218" t="s">
        <v>250</v>
      </c>
    </row>
    <row r="332" spans="2:65" s="12" customFormat="1">
      <c r="B332" s="219"/>
      <c r="C332" s="220"/>
      <c r="D332" s="221" t="s">
        <v>260</v>
      </c>
      <c r="E332" s="222" t="s">
        <v>21</v>
      </c>
      <c r="F332" s="223" t="s">
        <v>263</v>
      </c>
      <c r="G332" s="220"/>
      <c r="H332" s="224">
        <v>4</v>
      </c>
      <c r="I332" s="225"/>
      <c r="J332" s="220"/>
      <c r="K332" s="220"/>
      <c r="L332" s="226"/>
      <c r="M332" s="227"/>
      <c r="N332" s="228"/>
      <c r="O332" s="228"/>
      <c r="P332" s="228"/>
      <c r="Q332" s="228"/>
      <c r="R332" s="228"/>
      <c r="S332" s="228"/>
      <c r="T332" s="229"/>
      <c r="AT332" s="230" t="s">
        <v>260</v>
      </c>
      <c r="AU332" s="230" t="s">
        <v>94</v>
      </c>
      <c r="AV332" s="12" t="s">
        <v>251</v>
      </c>
      <c r="AW332" s="12" t="s">
        <v>35</v>
      </c>
      <c r="AX332" s="12" t="s">
        <v>79</v>
      </c>
      <c r="AY332" s="230" t="s">
        <v>250</v>
      </c>
    </row>
    <row r="333" spans="2:65" s="1" customFormat="1" ht="22.5" customHeight="1">
      <c r="B333" s="41"/>
      <c r="C333" s="195" t="s">
        <v>897</v>
      </c>
      <c r="D333" s="195" t="s">
        <v>253</v>
      </c>
      <c r="E333" s="196" t="s">
        <v>2115</v>
      </c>
      <c r="F333" s="197" t="s">
        <v>2116</v>
      </c>
      <c r="G333" s="198" t="s">
        <v>647</v>
      </c>
      <c r="H333" s="255"/>
      <c r="I333" s="200"/>
      <c r="J333" s="201">
        <f>ROUND(I333*H333,2)</f>
        <v>0</v>
      </c>
      <c r="K333" s="197" t="s">
        <v>257</v>
      </c>
      <c r="L333" s="61"/>
      <c r="M333" s="202" t="s">
        <v>21</v>
      </c>
      <c r="N333" s="203" t="s">
        <v>43</v>
      </c>
      <c r="O333" s="42"/>
      <c r="P333" s="204">
        <f>O333*H333</f>
        <v>0</v>
      </c>
      <c r="Q333" s="204">
        <v>0</v>
      </c>
      <c r="R333" s="204">
        <f>Q333*H333</f>
        <v>0</v>
      </c>
      <c r="S333" s="204">
        <v>0</v>
      </c>
      <c r="T333" s="205">
        <f>S333*H333</f>
        <v>0</v>
      </c>
      <c r="AR333" s="24" t="s">
        <v>330</v>
      </c>
      <c r="AT333" s="24" t="s">
        <v>253</v>
      </c>
      <c r="AU333" s="24" t="s">
        <v>94</v>
      </c>
      <c r="AY333" s="24" t="s">
        <v>250</v>
      </c>
      <c r="BE333" s="206">
        <f>IF(N333="základní",J333,0)</f>
        <v>0</v>
      </c>
      <c r="BF333" s="206">
        <f>IF(N333="snížená",J333,0)</f>
        <v>0</v>
      </c>
      <c r="BG333" s="206">
        <f>IF(N333="zákl. přenesená",J333,0)</f>
        <v>0</v>
      </c>
      <c r="BH333" s="206">
        <f>IF(N333="sníž. přenesená",J333,0)</f>
        <v>0</v>
      </c>
      <c r="BI333" s="206">
        <f>IF(N333="nulová",J333,0)</f>
        <v>0</v>
      </c>
      <c r="BJ333" s="24" t="s">
        <v>94</v>
      </c>
      <c r="BK333" s="206">
        <f>ROUND(I333*H333,2)</f>
        <v>0</v>
      </c>
      <c r="BL333" s="24" t="s">
        <v>330</v>
      </c>
      <c r="BM333" s="24" t="s">
        <v>3629</v>
      </c>
    </row>
    <row r="334" spans="2:65" s="10" customFormat="1" ht="29.85" customHeight="1">
      <c r="B334" s="178"/>
      <c r="C334" s="179"/>
      <c r="D334" s="192" t="s">
        <v>70</v>
      </c>
      <c r="E334" s="193" t="s">
        <v>2118</v>
      </c>
      <c r="F334" s="193" t="s">
        <v>2119</v>
      </c>
      <c r="G334" s="179"/>
      <c r="H334" s="179"/>
      <c r="I334" s="182"/>
      <c r="J334" s="194">
        <f>BK334</f>
        <v>0</v>
      </c>
      <c r="K334" s="179"/>
      <c r="L334" s="184"/>
      <c r="M334" s="185"/>
      <c r="N334" s="186"/>
      <c r="O334" s="186"/>
      <c r="P334" s="187">
        <f>SUM(P335:P340)</f>
        <v>0</v>
      </c>
      <c r="Q334" s="186"/>
      <c r="R334" s="187">
        <f>SUM(R335:R340)</f>
        <v>4.0000000000000002E-4</v>
      </c>
      <c r="S334" s="186"/>
      <c r="T334" s="188">
        <f>SUM(T335:T340)</f>
        <v>0</v>
      </c>
      <c r="AR334" s="189" t="s">
        <v>94</v>
      </c>
      <c r="AT334" s="190" t="s">
        <v>70</v>
      </c>
      <c r="AU334" s="190" t="s">
        <v>79</v>
      </c>
      <c r="AY334" s="189" t="s">
        <v>250</v>
      </c>
      <c r="BK334" s="191">
        <f>SUM(BK335:BK340)</f>
        <v>0</v>
      </c>
    </row>
    <row r="335" spans="2:65" s="1" customFormat="1" ht="22.5" customHeight="1">
      <c r="B335" s="41"/>
      <c r="C335" s="195" t="s">
        <v>903</v>
      </c>
      <c r="D335" s="195" t="s">
        <v>253</v>
      </c>
      <c r="E335" s="196" t="s">
        <v>2158</v>
      </c>
      <c r="F335" s="197" t="s">
        <v>2159</v>
      </c>
      <c r="G335" s="198" t="s">
        <v>356</v>
      </c>
      <c r="H335" s="199">
        <v>2</v>
      </c>
      <c r="I335" s="200"/>
      <c r="J335" s="201">
        <f>ROUND(I335*H335,2)</f>
        <v>0</v>
      </c>
      <c r="K335" s="197" t="s">
        <v>411</v>
      </c>
      <c r="L335" s="61"/>
      <c r="M335" s="202" t="s">
        <v>21</v>
      </c>
      <c r="N335" s="203" t="s">
        <v>43</v>
      </c>
      <c r="O335" s="42"/>
      <c r="P335" s="204">
        <f>O335*H335</f>
        <v>0</v>
      </c>
      <c r="Q335" s="204">
        <v>2.0000000000000001E-4</v>
      </c>
      <c r="R335" s="204">
        <f>Q335*H335</f>
        <v>4.0000000000000002E-4</v>
      </c>
      <c r="S335" s="204">
        <v>0</v>
      </c>
      <c r="T335" s="205">
        <f>S335*H335</f>
        <v>0</v>
      </c>
      <c r="AR335" s="24" t="s">
        <v>330</v>
      </c>
      <c r="AT335" s="24" t="s">
        <v>253</v>
      </c>
      <c r="AU335" s="24" t="s">
        <v>94</v>
      </c>
      <c r="AY335" s="24" t="s">
        <v>250</v>
      </c>
      <c r="BE335" s="206">
        <f>IF(N335="základní",J335,0)</f>
        <v>0</v>
      </c>
      <c r="BF335" s="206">
        <f>IF(N335="snížená",J335,0)</f>
        <v>0</v>
      </c>
      <c r="BG335" s="206">
        <f>IF(N335="zákl. přenesená",J335,0)</f>
        <v>0</v>
      </c>
      <c r="BH335" s="206">
        <f>IF(N335="sníž. přenesená",J335,0)</f>
        <v>0</v>
      </c>
      <c r="BI335" s="206">
        <f>IF(N335="nulová",J335,0)</f>
        <v>0</v>
      </c>
      <c r="BJ335" s="24" t="s">
        <v>94</v>
      </c>
      <c r="BK335" s="206">
        <f>ROUND(I335*H335,2)</f>
        <v>0</v>
      </c>
      <c r="BL335" s="24" t="s">
        <v>330</v>
      </c>
      <c r="BM335" s="24" t="s">
        <v>3630</v>
      </c>
    </row>
    <row r="336" spans="2:65" s="11" customFormat="1">
      <c r="B336" s="207"/>
      <c r="C336" s="208"/>
      <c r="D336" s="209" t="s">
        <v>260</v>
      </c>
      <c r="E336" s="210" t="s">
        <v>21</v>
      </c>
      <c r="F336" s="211" t="s">
        <v>3631</v>
      </c>
      <c r="G336" s="208"/>
      <c r="H336" s="212">
        <v>2</v>
      </c>
      <c r="I336" s="213"/>
      <c r="J336" s="208"/>
      <c r="K336" s="208"/>
      <c r="L336" s="214"/>
      <c r="M336" s="215"/>
      <c r="N336" s="216"/>
      <c r="O336" s="216"/>
      <c r="P336" s="216"/>
      <c r="Q336" s="216"/>
      <c r="R336" s="216"/>
      <c r="S336" s="216"/>
      <c r="T336" s="217"/>
      <c r="AT336" s="218" t="s">
        <v>260</v>
      </c>
      <c r="AU336" s="218" t="s">
        <v>94</v>
      </c>
      <c r="AV336" s="11" t="s">
        <v>94</v>
      </c>
      <c r="AW336" s="11" t="s">
        <v>35</v>
      </c>
      <c r="AX336" s="11" t="s">
        <v>71</v>
      </c>
      <c r="AY336" s="218" t="s">
        <v>250</v>
      </c>
    </row>
    <row r="337" spans="2:65" s="12" customFormat="1">
      <c r="B337" s="219"/>
      <c r="C337" s="220"/>
      <c r="D337" s="221" t="s">
        <v>260</v>
      </c>
      <c r="E337" s="222" t="s">
        <v>156</v>
      </c>
      <c r="F337" s="223" t="s">
        <v>263</v>
      </c>
      <c r="G337" s="220"/>
      <c r="H337" s="224">
        <v>2</v>
      </c>
      <c r="I337" s="225"/>
      <c r="J337" s="220"/>
      <c r="K337" s="220"/>
      <c r="L337" s="226"/>
      <c r="M337" s="227"/>
      <c r="N337" s="228"/>
      <c r="O337" s="228"/>
      <c r="P337" s="228"/>
      <c r="Q337" s="228"/>
      <c r="R337" s="228"/>
      <c r="S337" s="228"/>
      <c r="T337" s="229"/>
      <c r="AT337" s="230" t="s">
        <v>260</v>
      </c>
      <c r="AU337" s="230" t="s">
        <v>94</v>
      </c>
      <c r="AV337" s="12" t="s">
        <v>251</v>
      </c>
      <c r="AW337" s="12" t="s">
        <v>35</v>
      </c>
      <c r="AX337" s="12" t="s">
        <v>79</v>
      </c>
      <c r="AY337" s="230" t="s">
        <v>250</v>
      </c>
    </row>
    <row r="338" spans="2:65" s="1" customFormat="1" ht="22.5" customHeight="1">
      <c r="B338" s="41"/>
      <c r="C338" s="234" t="s">
        <v>907</v>
      </c>
      <c r="D338" s="234" t="s">
        <v>304</v>
      </c>
      <c r="E338" s="235" t="s">
        <v>2163</v>
      </c>
      <c r="F338" s="236" t="s">
        <v>3201</v>
      </c>
      <c r="G338" s="237" t="s">
        <v>356</v>
      </c>
      <c r="H338" s="238">
        <v>2.2000000000000002</v>
      </c>
      <c r="I338" s="239"/>
      <c r="J338" s="240">
        <f>ROUND(I338*H338,2)</f>
        <v>0</v>
      </c>
      <c r="K338" s="236" t="s">
        <v>21</v>
      </c>
      <c r="L338" s="241"/>
      <c r="M338" s="242" t="s">
        <v>21</v>
      </c>
      <c r="N338" s="243" t="s">
        <v>43</v>
      </c>
      <c r="O338" s="42"/>
      <c r="P338" s="204">
        <f>O338*H338</f>
        <v>0</v>
      </c>
      <c r="Q338" s="204">
        <v>0</v>
      </c>
      <c r="R338" s="204">
        <f>Q338*H338</f>
        <v>0</v>
      </c>
      <c r="S338" s="204">
        <v>0</v>
      </c>
      <c r="T338" s="205">
        <f>S338*H338</f>
        <v>0</v>
      </c>
      <c r="AR338" s="24" t="s">
        <v>408</v>
      </c>
      <c r="AT338" s="24" t="s">
        <v>304</v>
      </c>
      <c r="AU338" s="24" t="s">
        <v>94</v>
      </c>
      <c r="AY338" s="24" t="s">
        <v>250</v>
      </c>
      <c r="BE338" s="206">
        <f>IF(N338="základní",J338,0)</f>
        <v>0</v>
      </c>
      <c r="BF338" s="206">
        <f>IF(N338="snížená",J338,0)</f>
        <v>0</v>
      </c>
      <c r="BG338" s="206">
        <f>IF(N338="zákl. přenesená",J338,0)</f>
        <v>0</v>
      </c>
      <c r="BH338" s="206">
        <f>IF(N338="sníž. přenesená",J338,0)</f>
        <v>0</v>
      </c>
      <c r="BI338" s="206">
        <f>IF(N338="nulová",J338,0)</f>
        <v>0</v>
      </c>
      <c r="BJ338" s="24" t="s">
        <v>94</v>
      </c>
      <c r="BK338" s="206">
        <f>ROUND(I338*H338,2)</f>
        <v>0</v>
      </c>
      <c r="BL338" s="24" t="s">
        <v>330</v>
      </c>
      <c r="BM338" s="24" t="s">
        <v>3632</v>
      </c>
    </row>
    <row r="339" spans="2:65" s="11" customFormat="1">
      <c r="B339" s="207"/>
      <c r="C339" s="208"/>
      <c r="D339" s="221" t="s">
        <v>260</v>
      </c>
      <c r="E339" s="231" t="s">
        <v>21</v>
      </c>
      <c r="F339" s="232" t="s">
        <v>2166</v>
      </c>
      <c r="G339" s="208"/>
      <c r="H339" s="233">
        <v>2.2000000000000002</v>
      </c>
      <c r="I339" s="213"/>
      <c r="J339" s="208"/>
      <c r="K339" s="208"/>
      <c r="L339" s="214"/>
      <c r="M339" s="215"/>
      <c r="N339" s="216"/>
      <c r="O339" s="216"/>
      <c r="P339" s="216"/>
      <c r="Q339" s="216"/>
      <c r="R339" s="216"/>
      <c r="S339" s="216"/>
      <c r="T339" s="217"/>
      <c r="AT339" s="218" t="s">
        <v>260</v>
      </c>
      <c r="AU339" s="218" t="s">
        <v>94</v>
      </c>
      <c r="AV339" s="11" t="s">
        <v>94</v>
      </c>
      <c r="AW339" s="11" t="s">
        <v>35</v>
      </c>
      <c r="AX339" s="11" t="s">
        <v>79</v>
      </c>
      <c r="AY339" s="218" t="s">
        <v>250</v>
      </c>
    </row>
    <row r="340" spans="2:65" s="1" customFormat="1" ht="22.5" customHeight="1">
      <c r="B340" s="41"/>
      <c r="C340" s="195" t="s">
        <v>911</v>
      </c>
      <c r="D340" s="195" t="s">
        <v>253</v>
      </c>
      <c r="E340" s="196" t="s">
        <v>2168</v>
      </c>
      <c r="F340" s="197" t="s">
        <v>2169</v>
      </c>
      <c r="G340" s="198" t="s">
        <v>647</v>
      </c>
      <c r="H340" s="255"/>
      <c r="I340" s="200"/>
      <c r="J340" s="201">
        <f>ROUND(I340*H340,2)</f>
        <v>0</v>
      </c>
      <c r="K340" s="197" t="s">
        <v>257</v>
      </c>
      <c r="L340" s="61"/>
      <c r="M340" s="202" t="s">
        <v>21</v>
      </c>
      <c r="N340" s="203" t="s">
        <v>43</v>
      </c>
      <c r="O340" s="42"/>
      <c r="P340" s="204">
        <f>O340*H340</f>
        <v>0</v>
      </c>
      <c r="Q340" s="204">
        <v>0</v>
      </c>
      <c r="R340" s="204">
        <f>Q340*H340</f>
        <v>0</v>
      </c>
      <c r="S340" s="204">
        <v>0</v>
      </c>
      <c r="T340" s="205">
        <f>S340*H340</f>
        <v>0</v>
      </c>
      <c r="AR340" s="24" t="s">
        <v>330</v>
      </c>
      <c r="AT340" s="24" t="s">
        <v>253</v>
      </c>
      <c r="AU340" s="24" t="s">
        <v>94</v>
      </c>
      <c r="AY340" s="24" t="s">
        <v>250</v>
      </c>
      <c r="BE340" s="206">
        <f>IF(N340="základní",J340,0)</f>
        <v>0</v>
      </c>
      <c r="BF340" s="206">
        <f>IF(N340="snížená",J340,0)</f>
        <v>0</v>
      </c>
      <c r="BG340" s="206">
        <f>IF(N340="zákl. přenesená",J340,0)</f>
        <v>0</v>
      </c>
      <c r="BH340" s="206">
        <f>IF(N340="sníž. přenesená",J340,0)</f>
        <v>0</v>
      </c>
      <c r="BI340" s="206">
        <f>IF(N340="nulová",J340,0)</f>
        <v>0</v>
      </c>
      <c r="BJ340" s="24" t="s">
        <v>94</v>
      </c>
      <c r="BK340" s="206">
        <f>ROUND(I340*H340,2)</f>
        <v>0</v>
      </c>
      <c r="BL340" s="24" t="s">
        <v>330</v>
      </c>
      <c r="BM340" s="24" t="s">
        <v>3633</v>
      </c>
    </row>
    <row r="341" spans="2:65" s="10" customFormat="1" ht="29.85" customHeight="1">
      <c r="B341" s="178"/>
      <c r="C341" s="179"/>
      <c r="D341" s="192" t="s">
        <v>70</v>
      </c>
      <c r="E341" s="193" t="s">
        <v>3634</v>
      </c>
      <c r="F341" s="193" t="s">
        <v>3635</v>
      </c>
      <c r="G341" s="179"/>
      <c r="H341" s="179"/>
      <c r="I341" s="182"/>
      <c r="J341" s="194">
        <f>BK341</f>
        <v>0</v>
      </c>
      <c r="K341" s="179"/>
      <c r="L341" s="184"/>
      <c r="M341" s="185"/>
      <c r="N341" s="186"/>
      <c r="O341" s="186"/>
      <c r="P341" s="187">
        <f>SUM(P342:P355)</f>
        <v>0</v>
      </c>
      <c r="Q341" s="186"/>
      <c r="R341" s="187">
        <f>SUM(R342:R355)</f>
        <v>0.54465600000000003</v>
      </c>
      <c r="S341" s="186"/>
      <c r="T341" s="188">
        <f>SUM(T342:T355)</f>
        <v>0</v>
      </c>
      <c r="AR341" s="189" t="s">
        <v>94</v>
      </c>
      <c r="AT341" s="190" t="s">
        <v>70</v>
      </c>
      <c r="AU341" s="190" t="s">
        <v>79</v>
      </c>
      <c r="AY341" s="189" t="s">
        <v>250</v>
      </c>
      <c r="BK341" s="191">
        <f>SUM(BK342:BK355)</f>
        <v>0</v>
      </c>
    </row>
    <row r="342" spans="2:65" s="1" customFormat="1" ht="22.5" customHeight="1">
      <c r="B342" s="41"/>
      <c r="C342" s="195" t="s">
        <v>915</v>
      </c>
      <c r="D342" s="195" t="s">
        <v>253</v>
      </c>
      <c r="E342" s="196" t="s">
        <v>3636</v>
      </c>
      <c r="F342" s="197" t="s">
        <v>3637</v>
      </c>
      <c r="G342" s="198" t="s">
        <v>271</v>
      </c>
      <c r="H342" s="199">
        <v>5.0999999999999996</v>
      </c>
      <c r="I342" s="200"/>
      <c r="J342" s="201">
        <f>ROUND(I342*H342,2)</f>
        <v>0</v>
      </c>
      <c r="K342" s="197" t="s">
        <v>257</v>
      </c>
      <c r="L342" s="61"/>
      <c r="M342" s="202" t="s">
        <v>21</v>
      </c>
      <c r="N342" s="203" t="s">
        <v>43</v>
      </c>
      <c r="O342" s="42"/>
      <c r="P342" s="204">
        <f>O342*H342</f>
        <v>0</v>
      </c>
      <c r="Q342" s="204">
        <v>2.9999999999999997E-4</v>
      </c>
      <c r="R342" s="204">
        <f>Q342*H342</f>
        <v>1.5299999999999997E-3</v>
      </c>
      <c r="S342" s="204">
        <v>0</v>
      </c>
      <c r="T342" s="205">
        <f>S342*H342</f>
        <v>0</v>
      </c>
      <c r="AR342" s="24" t="s">
        <v>330</v>
      </c>
      <c r="AT342" s="24" t="s">
        <v>253</v>
      </c>
      <c r="AU342" s="24" t="s">
        <v>94</v>
      </c>
      <c r="AY342" s="24" t="s">
        <v>250</v>
      </c>
      <c r="BE342" s="206">
        <f>IF(N342="základní",J342,0)</f>
        <v>0</v>
      </c>
      <c r="BF342" s="206">
        <f>IF(N342="snížená",J342,0)</f>
        <v>0</v>
      </c>
      <c r="BG342" s="206">
        <f>IF(N342="zákl. přenesená",J342,0)</f>
        <v>0</v>
      </c>
      <c r="BH342" s="206">
        <f>IF(N342="sníž. přenesená",J342,0)</f>
        <v>0</v>
      </c>
      <c r="BI342" s="206">
        <f>IF(N342="nulová",J342,0)</f>
        <v>0</v>
      </c>
      <c r="BJ342" s="24" t="s">
        <v>94</v>
      </c>
      <c r="BK342" s="206">
        <f>ROUND(I342*H342,2)</f>
        <v>0</v>
      </c>
      <c r="BL342" s="24" t="s">
        <v>330</v>
      </c>
      <c r="BM342" s="24" t="s">
        <v>3638</v>
      </c>
    </row>
    <row r="343" spans="2:65" s="11" customFormat="1">
      <c r="B343" s="207"/>
      <c r="C343" s="208"/>
      <c r="D343" s="221" t="s">
        <v>260</v>
      </c>
      <c r="E343" s="231" t="s">
        <v>21</v>
      </c>
      <c r="F343" s="232" t="s">
        <v>3323</v>
      </c>
      <c r="G343" s="208"/>
      <c r="H343" s="233">
        <v>5.0999999999999996</v>
      </c>
      <c r="I343" s="213"/>
      <c r="J343" s="208"/>
      <c r="K343" s="208"/>
      <c r="L343" s="214"/>
      <c r="M343" s="215"/>
      <c r="N343" s="216"/>
      <c r="O343" s="216"/>
      <c r="P343" s="216"/>
      <c r="Q343" s="216"/>
      <c r="R343" s="216"/>
      <c r="S343" s="216"/>
      <c r="T343" s="217"/>
      <c r="AT343" s="218" t="s">
        <v>260</v>
      </c>
      <c r="AU343" s="218" t="s">
        <v>94</v>
      </c>
      <c r="AV343" s="11" t="s">
        <v>94</v>
      </c>
      <c r="AW343" s="11" t="s">
        <v>35</v>
      </c>
      <c r="AX343" s="11" t="s">
        <v>79</v>
      </c>
      <c r="AY343" s="218" t="s">
        <v>250</v>
      </c>
    </row>
    <row r="344" spans="2:65" s="1" customFormat="1" ht="22.5" customHeight="1">
      <c r="B344" s="41"/>
      <c r="C344" s="195" t="s">
        <v>919</v>
      </c>
      <c r="D344" s="195" t="s">
        <v>253</v>
      </c>
      <c r="E344" s="196" t="s">
        <v>3639</v>
      </c>
      <c r="F344" s="197" t="s">
        <v>3640</v>
      </c>
      <c r="G344" s="198" t="s">
        <v>271</v>
      </c>
      <c r="H344" s="199">
        <v>5.0999999999999996</v>
      </c>
      <c r="I344" s="200"/>
      <c r="J344" s="201">
        <f>ROUND(I344*H344,2)</f>
        <v>0</v>
      </c>
      <c r="K344" s="197" t="s">
        <v>257</v>
      </c>
      <c r="L344" s="61"/>
      <c r="M344" s="202" t="s">
        <v>21</v>
      </c>
      <c r="N344" s="203" t="s">
        <v>43</v>
      </c>
      <c r="O344" s="42"/>
      <c r="P344" s="204">
        <f>O344*H344</f>
        <v>0</v>
      </c>
      <c r="Q344" s="204">
        <v>1.6000000000000001E-4</v>
      </c>
      <c r="R344" s="204">
        <f>Q344*H344</f>
        <v>8.1599999999999999E-4</v>
      </c>
      <c r="S344" s="204">
        <v>0</v>
      </c>
      <c r="T344" s="205">
        <f>S344*H344</f>
        <v>0</v>
      </c>
      <c r="AR344" s="24" t="s">
        <v>330</v>
      </c>
      <c r="AT344" s="24" t="s">
        <v>253</v>
      </c>
      <c r="AU344" s="24" t="s">
        <v>94</v>
      </c>
      <c r="AY344" s="24" t="s">
        <v>250</v>
      </c>
      <c r="BE344" s="206">
        <f>IF(N344="základní",J344,0)</f>
        <v>0</v>
      </c>
      <c r="BF344" s="206">
        <f>IF(N344="snížená",J344,0)</f>
        <v>0</v>
      </c>
      <c r="BG344" s="206">
        <f>IF(N344="zákl. přenesená",J344,0)</f>
        <v>0</v>
      </c>
      <c r="BH344" s="206">
        <f>IF(N344="sníž. přenesená",J344,0)</f>
        <v>0</v>
      </c>
      <c r="BI344" s="206">
        <f>IF(N344="nulová",J344,0)</f>
        <v>0</v>
      </c>
      <c r="BJ344" s="24" t="s">
        <v>94</v>
      </c>
      <c r="BK344" s="206">
        <f>ROUND(I344*H344,2)</f>
        <v>0</v>
      </c>
      <c r="BL344" s="24" t="s">
        <v>330</v>
      </c>
      <c r="BM344" s="24" t="s">
        <v>3641</v>
      </c>
    </row>
    <row r="345" spans="2:65" s="11" customFormat="1">
      <c r="B345" s="207"/>
      <c r="C345" s="208"/>
      <c r="D345" s="221" t="s">
        <v>260</v>
      </c>
      <c r="E345" s="231" t="s">
        <v>21</v>
      </c>
      <c r="F345" s="232" t="s">
        <v>3323</v>
      </c>
      <c r="G345" s="208"/>
      <c r="H345" s="233">
        <v>5.0999999999999996</v>
      </c>
      <c r="I345" s="213"/>
      <c r="J345" s="208"/>
      <c r="K345" s="208"/>
      <c r="L345" s="214"/>
      <c r="M345" s="215"/>
      <c r="N345" s="216"/>
      <c r="O345" s="216"/>
      <c r="P345" s="216"/>
      <c r="Q345" s="216"/>
      <c r="R345" s="216"/>
      <c r="S345" s="216"/>
      <c r="T345" s="217"/>
      <c r="AT345" s="218" t="s">
        <v>260</v>
      </c>
      <c r="AU345" s="218" t="s">
        <v>94</v>
      </c>
      <c r="AV345" s="11" t="s">
        <v>94</v>
      </c>
      <c r="AW345" s="11" t="s">
        <v>35</v>
      </c>
      <c r="AX345" s="11" t="s">
        <v>79</v>
      </c>
      <c r="AY345" s="218" t="s">
        <v>250</v>
      </c>
    </row>
    <row r="346" spans="2:65" s="1" customFormat="1" ht="22.5" customHeight="1">
      <c r="B346" s="41"/>
      <c r="C346" s="195" t="s">
        <v>923</v>
      </c>
      <c r="D346" s="195" t="s">
        <v>253</v>
      </c>
      <c r="E346" s="196" t="s">
        <v>3642</v>
      </c>
      <c r="F346" s="197" t="s">
        <v>3643</v>
      </c>
      <c r="G346" s="198" t="s">
        <v>271</v>
      </c>
      <c r="H346" s="199">
        <v>5.0999999999999996</v>
      </c>
      <c r="I346" s="200"/>
      <c r="J346" s="201">
        <f>ROUND(I346*H346,2)</f>
        <v>0</v>
      </c>
      <c r="K346" s="197" t="s">
        <v>257</v>
      </c>
      <c r="L346" s="61"/>
      <c r="M346" s="202" t="s">
        <v>21</v>
      </c>
      <c r="N346" s="203" t="s">
        <v>43</v>
      </c>
      <c r="O346" s="42"/>
      <c r="P346" s="204">
        <f>O346*H346</f>
        <v>0</v>
      </c>
      <c r="Q346" s="204">
        <v>8.0000000000000007E-5</v>
      </c>
      <c r="R346" s="204">
        <f>Q346*H346</f>
        <v>4.08E-4</v>
      </c>
      <c r="S346" s="204">
        <v>0</v>
      </c>
      <c r="T346" s="205">
        <f>S346*H346</f>
        <v>0</v>
      </c>
      <c r="AR346" s="24" t="s">
        <v>330</v>
      </c>
      <c r="AT346" s="24" t="s">
        <v>253</v>
      </c>
      <c r="AU346" s="24" t="s">
        <v>94</v>
      </c>
      <c r="AY346" s="24" t="s">
        <v>250</v>
      </c>
      <c r="BE346" s="206">
        <f>IF(N346="základní",J346,0)</f>
        <v>0</v>
      </c>
      <c r="BF346" s="206">
        <f>IF(N346="snížená",J346,0)</f>
        <v>0</v>
      </c>
      <c r="BG346" s="206">
        <f>IF(N346="zákl. přenesená",J346,0)</f>
        <v>0</v>
      </c>
      <c r="BH346" s="206">
        <f>IF(N346="sníž. přenesená",J346,0)</f>
        <v>0</v>
      </c>
      <c r="BI346" s="206">
        <f>IF(N346="nulová",J346,0)</f>
        <v>0</v>
      </c>
      <c r="BJ346" s="24" t="s">
        <v>94</v>
      </c>
      <c r="BK346" s="206">
        <f>ROUND(I346*H346,2)</f>
        <v>0</v>
      </c>
      <c r="BL346" s="24" t="s">
        <v>330</v>
      </c>
      <c r="BM346" s="24" t="s">
        <v>3644</v>
      </c>
    </row>
    <row r="347" spans="2:65" s="11" customFormat="1">
      <c r="B347" s="207"/>
      <c r="C347" s="208"/>
      <c r="D347" s="221" t="s">
        <v>260</v>
      </c>
      <c r="E347" s="231" t="s">
        <v>21</v>
      </c>
      <c r="F347" s="232" t="s">
        <v>3323</v>
      </c>
      <c r="G347" s="208"/>
      <c r="H347" s="233">
        <v>5.0999999999999996</v>
      </c>
      <c r="I347" s="213"/>
      <c r="J347" s="208"/>
      <c r="K347" s="208"/>
      <c r="L347" s="214"/>
      <c r="M347" s="215"/>
      <c r="N347" s="216"/>
      <c r="O347" s="216"/>
      <c r="P347" s="216"/>
      <c r="Q347" s="216"/>
      <c r="R347" s="216"/>
      <c r="S347" s="216"/>
      <c r="T347" s="217"/>
      <c r="AT347" s="218" t="s">
        <v>260</v>
      </c>
      <c r="AU347" s="218" t="s">
        <v>94</v>
      </c>
      <c r="AV347" s="11" t="s">
        <v>94</v>
      </c>
      <c r="AW347" s="11" t="s">
        <v>35</v>
      </c>
      <c r="AX347" s="11" t="s">
        <v>79</v>
      </c>
      <c r="AY347" s="218" t="s">
        <v>250</v>
      </c>
    </row>
    <row r="348" spans="2:65" s="1" customFormat="1" ht="22.5" customHeight="1">
      <c r="B348" s="41"/>
      <c r="C348" s="195" t="s">
        <v>927</v>
      </c>
      <c r="D348" s="195" t="s">
        <v>253</v>
      </c>
      <c r="E348" s="196" t="s">
        <v>3645</v>
      </c>
      <c r="F348" s="197" t="s">
        <v>3646</v>
      </c>
      <c r="G348" s="198" t="s">
        <v>356</v>
      </c>
      <c r="H348" s="199">
        <v>9.6</v>
      </c>
      <c r="I348" s="200"/>
      <c r="J348" s="201">
        <f>ROUND(I348*H348,2)</f>
        <v>0</v>
      </c>
      <c r="K348" s="197" t="s">
        <v>257</v>
      </c>
      <c r="L348" s="61"/>
      <c r="M348" s="202" t="s">
        <v>21</v>
      </c>
      <c r="N348" s="203" t="s">
        <v>43</v>
      </c>
      <c r="O348" s="42"/>
      <c r="P348" s="204">
        <f>O348*H348</f>
        <v>0</v>
      </c>
      <c r="Q348" s="204">
        <v>1.374E-2</v>
      </c>
      <c r="R348" s="204">
        <f>Q348*H348</f>
        <v>0.13190399999999999</v>
      </c>
      <c r="S348" s="204">
        <v>0</v>
      </c>
      <c r="T348" s="205">
        <f>S348*H348</f>
        <v>0</v>
      </c>
      <c r="AR348" s="24" t="s">
        <v>330</v>
      </c>
      <c r="AT348" s="24" t="s">
        <v>253</v>
      </c>
      <c r="AU348" s="24" t="s">
        <v>94</v>
      </c>
      <c r="AY348" s="24" t="s">
        <v>250</v>
      </c>
      <c r="BE348" s="206">
        <f>IF(N348="základní",J348,0)</f>
        <v>0</v>
      </c>
      <c r="BF348" s="206">
        <f>IF(N348="snížená",J348,0)</f>
        <v>0</v>
      </c>
      <c r="BG348" s="206">
        <f>IF(N348="zákl. přenesená",J348,0)</f>
        <v>0</v>
      </c>
      <c r="BH348" s="206">
        <f>IF(N348="sníž. přenesená",J348,0)</f>
        <v>0</v>
      </c>
      <c r="BI348" s="206">
        <f>IF(N348="nulová",J348,0)</f>
        <v>0</v>
      </c>
      <c r="BJ348" s="24" t="s">
        <v>94</v>
      </c>
      <c r="BK348" s="206">
        <f>ROUND(I348*H348,2)</f>
        <v>0</v>
      </c>
      <c r="BL348" s="24" t="s">
        <v>330</v>
      </c>
      <c r="BM348" s="24" t="s">
        <v>3647</v>
      </c>
    </row>
    <row r="349" spans="2:65" s="11" customFormat="1">
      <c r="B349" s="207"/>
      <c r="C349" s="208"/>
      <c r="D349" s="221" t="s">
        <v>260</v>
      </c>
      <c r="E349" s="231" t="s">
        <v>21</v>
      </c>
      <c r="F349" s="232" t="s">
        <v>3648</v>
      </c>
      <c r="G349" s="208"/>
      <c r="H349" s="233">
        <v>9.6</v>
      </c>
      <c r="I349" s="213"/>
      <c r="J349" s="208"/>
      <c r="K349" s="208"/>
      <c r="L349" s="214"/>
      <c r="M349" s="215"/>
      <c r="N349" s="216"/>
      <c r="O349" s="216"/>
      <c r="P349" s="216"/>
      <c r="Q349" s="216"/>
      <c r="R349" s="216"/>
      <c r="S349" s="216"/>
      <c r="T349" s="217"/>
      <c r="AT349" s="218" t="s">
        <v>260</v>
      </c>
      <c r="AU349" s="218" t="s">
        <v>94</v>
      </c>
      <c r="AV349" s="11" t="s">
        <v>94</v>
      </c>
      <c r="AW349" s="11" t="s">
        <v>35</v>
      </c>
      <c r="AX349" s="11" t="s">
        <v>79</v>
      </c>
      <c r="AY349" s="218" t="s">
        <v>250</v>
      </c>
    </row>
    <row r="350" spans="2:65" s="1" customFormat="1" ht="31.5" customHeight="1">
      <c r="B350" s="41"/>
      <c r="C350" s="195" t="s">
        <v>933</v>
      </c>
      <c r="D350" s="195" t="s">
        <v>253</v>
      </c>
      <c r="E350" s="196" t="s">
        <v>3649</v>
      </c>
      <c r="F350" s="197" t="s">
        <v>3650</v>
      </c>
      <c r="G350" s="198" t="s">
        <v>271</v>
      </c>
      <c r="H350" s="199">
        <v>5.0999999999999996</v>
      </c>
      <c r="I350" s="200"/>
      <c r="J350" s="201">
        <f>ROUND(I350*H350,2)</f>
        <v>0</v>
      </c>
      <c r="K350" s="197" t="s">
        <v>257</v>
      </c>
      <c r="L350" s="61"/>
      <c r="M350" s="202" t="s">
        <v>21</v>
      </c>
      <c r="N350" s="203" t="s">
        <v>43</v>
      </c>
      <c r="O350" s="42"/>
      <c r="P350" s="204">
        <f>O350*H350</f>
        <v>0</v>
      </c>
      <c r="Q350" s="204">
        <v>2.0979999999999999E-2</v>
      </c>
      <c r="R350" s="204">
        <f>Q350*H350</f>
        <v>0.10699799999999998</v>
      </c>
      <c r="S350" s="204">
        <v>0</v>
      </c>
      <c r="T350" s="205">
        <f>S350*H350</f>
        <v>0</v>
      </c>
      <c r="AR350" s="24" t="s">
        <v>330</v>
      </c>
      <c r="AT350" s="24" t="s">
        <v>253</v>
      </c>
      <c r="AU350" s="24" t="s">
        <v>94</v>
      </c>
      <c r="AY350" s="24" t="s">
        <v>250</v>
      </c>
      <c r="BE350" s="206">
        <f>IF(N350="základní",J350,0)</f>
        <v>0</v>
      </c>
      <c r="BF350" s="206">
        <f>IF(N350="snížená",J350,0)</f>
        <v>0</v>
      </c>
      <c r="BG350" s="206">
        <f>IF(N350="zákl. přenesená",J350,0)</f>
        <v>0</v>
      </c>
      <c r="BH350" s="206">
        <f>IF(N350="sníž. přenesená",J350,0)</f>
        <v>0</v>
      </c>
      <c r="BI350" s="206">
        <f>IF(N350="nulová",J350,0)</f>
        <v>0</v>
      </c>
      <c r="BJ350" s="24" t="s">
        <v>94</v>
      </c>
      <c r="BK350" s="206">
        <f>ROUND(I350*H350,2)</f>
        <v>0</v>
      </c>
      <c r="BL350" s="24" t="s">
        <v>330</v>
      </c>
      <c r="BM350" s="24" t="s">
        <v>3651</v>
      </c>
    </row>
    <row r="351" spans="2:65" s="11" customFormat="1">
      <c r="B351" s="207"/>
      <c r="C351" s="208"/>
      <c r="D351" s="209" t="s">
        <v>260</v>
      </c>
      <c r="E351" s="210" t="s">
        <v>21</v>
      </c>
      <c r="F351" s="211" t="s">
        <v>3319</v>
      </c>
      <c r="G351" s="208"/>
      <c r="H351" s="212">
        <v>5.0999999999999996</v>
      </c>
      <c r="I351" s="213"/>
      <c r="J351" s="208"/>
      <c r="K351" s="208"/>
      <c r="L351" s="214"/>
      <c r="M351" s="215"/>
      <c r="N351" s="216"/>
      <c r="O351" s="216"/>
      <c r="P351" s="216"/>
      <c r="Q351" s="216"/>
      <c r="R351" s="216"/>
      <c r="S351" s="216"/>
      <c r="T351" s="217"/>
      <c r="AT351" s="218" t="s">
        <v>260</v>
      </c>
      <c r="AU351" s="218" t="s">
        <v>94</v>
      </c>
      <c r="AV351" s="11" t="s">
        <v>94</v>
      </c>
      <c r="AW351" s="11" t="s">
        <v>35</v>
      </c>
      <c r="AX351" s="11" t="s">
        <v>71</v>
      </c>
      <c r="AY351" s="218" t="s">
        <v>250</v>
      </c>
    </row>
    <row r="352" spans="2:65" s="12" customFormat="1">
      <c r="B352" s="219"/>
      <c r="C352" s="220"/>
      <c r="D352" s="221" t="s">
        <v>260</v>
      </c>
      <c r="E352" s="222" t="s">
        <v>3323</v>
      </c>
      <c r="F352" s="223" t="s">
        <v>263</v>
      </c>
      <c r="G352" s="220"/>
      <c r="H352" s="224">
        <v>5.0999999999999996</v>
      </c>
      <c r="I352" s="225"/>
      <c r="J352" s="220"/>
      <c r="K352" s="220"/>
      <c r="L352" s="226"/>
      <c r="M352" s="227"/>
      <c r="N352" s="228"/>
      <c r="O352" s="228"/>
      <c r="P352" s="228"/>
      <c r="Q352" s="228"/>
      <c r="R352" s="228"/>
      <c r="S352" s="228"/>
      <c r="T352" s="229"/>
      <c r="AT352" s="230" t="s">
        <v>260</v>
      </c>
      <c r="AU352" s="230" t="s">
        <v>94</v>
      </c>
      <c r="AV352" s="12" t="s">
        <v>251</v>
      </c>
      <c r="AW352" s="12" t="s">
        <v>35</v>
      </c>
      <c r="AX352" s="12" t="s">
        <v>79</v>
      </c>
      <c r="AY352" s="230" t="s">
        <v>250</v>
      </c>
    </row>
    <row r="353" spans="2:65" s="1" customFormat="1" ht="22.5" customHeight="1">
      <c r="B353" s="41"/>
      <c r="C353" s="234" t="s">
        <v>937</v>
      </c>
      <c r="D353" s="234" t="s">
        <v>304</v>
      </c>
      <c r="E353" s="235" t="s">
        <v>3652</v>
      </c>
      <c r="F353" s="236" t="s">
        <v>3653</v>
      </c>
      <c r="G353" s="237" t="s">
        <v>266</v>
      </c>
      <c r="H353" s="238">
        <v>0.30299999999999999</v>
      </c>
      <c r="I353" s="239"/>
      <c r="J353" s="240">
        <f>ROUND(I353*H353,2)</f>
        <v>0</v>
      </c>
      <c r="K353" s="236" t="s">
        <v>21</v>
      </c>
      <c r="L353" s="241"/>
      <c r="M353" s="242" t="s">
        <v>21</v>
      </c>
      <c r="N353" s="243" t="s">
        <v>43</v>
      </c>
      <c r="O353" s="42"/>
      <c r="P353" s="204">
        <f>O353*H353</f>
        <v>0</v>
      </c>
      <c r="Q353" s="204">
        <v>1</v>
      </c>
      <c r="R353" s="204">
        <f>Q353*H353</f>
        <v>0.30299999999999999</v>
      </c>
      <c r="S353" s="204">
        <v>0</v>
      </c>
      <c r="T353" s="205">
        <f>S353*H353</f>
        <v>0</v>
      </c>
      <c r="AR353" s="24" t="s">
        <v>408</v>
      </c>
      <c r="AT353" s="24" t="s">
        <v>304</v>
      </c>
      <c r="AU353" s="24" t="s">
        <v>94</v>
      </c>
      <c r="AY353" s="24" t="s">
        <v>250</v>
      </c>
      <c r="BE353" s="206">
        <f>IF(N353="základní",J353,0)</f>
        <v>0</v>
      </c>
      <c r="BF353" s="206">
        <f>IF(N353="snížená",J353,0)</f>
        <v>0</v>
      </c>
      <c r="BG353" s="206">
        <f>IF(N353="zákl. přenesená",J353,0)</f>
        <v>0</v>
      </c>
      <c r="BH353" s="206">
        <f>IF(N353="sníž. přenesená",J353,0)</f>
        <v>0</v>
      </c>
      <c r="BI353" s="206">
        <f>IF(N353="nulová",J353,0)</f>
        <v>0</v>
      </c>
      <c r="BJ353" s="24" t="s">
        <v>94</v>
      </c>
      <c r="BK353" s="206">
        <f>ROUND(I353*H353,2)</f>
        <v>0</v>
      </c>
      <c r="BL353" s="24" t="s">
        <v>330</v>
      </c>
      <c r="BM353" s="24" t="s">
        <v>3654</v>
      </c>
    </row>
    <row r="354" spans="2:65" s="11" customFormat="1">
      <c r="B354" s="207"/>
      <c r="C354" s="208"/>
      <c r="D354" s="221" t="s">
        <v>260</v>
      </c>
      <c r="E354" s="231" t="s">
        <v>21</v>
      </c>
      <c r="F354" s="232" t="s">
        <v>3655</v>
      </c>
      <c r="G354" s="208"/>
      <c r="H354" s="233">
        <v>0.30299999999999999</v>
      </c>
      <c r="I354" s="213"/>
      <c r="J354" s="208"/>
      <c r="K354" s="208"/>
      <c r="L354" s="214"/>
      <c r="M354" s="215"/>
      <c r="N354" s="216"/>
      <c r="O354" s="216"/>
      <c r="P354" s="216"/>
      <c r="Q354" s="216"/>
      <c r="R354" s="216"/>
      <c r="S354" s="216"/>
      <c r="T354" s="217"/>
      <c r="AT354" s="218" t="s">
        <v>260</v>
      </c>
      <c r="AU354" s="218" t="s">
        <v>94</v>
      </c>
      <c r="AV354" s="11" t="s">
        <v>94</v>
      </c>
      <c r="AW354" s="11" t="s">
        <v>35</v>
      </c>
      <c r="AX354" s="11" t="s">
        <v>79</v>
      </c>
      <c r="AY354" s="218" t="s">
        <v>250</v>
      </c>
    </row>
    <row r="355" spans="2:65" s="1" customFormat="1" ht="22.5" customHeight="1">
      <c r="B355" s="41"/>
      <c r="C355" s="195" t="s">
        <v>941</v>
      </c>
      <c r="D355" s="195" t="s">
        <v>253</v>
      </c>
      <c r="E355" s="196" t="s">
        <v>3656</v>
      </c>
      <c r="F355" s="197" t="s">
        <v>3657</v>
      </c>
      <c r="G355" s="198" t="s">
        <v>647</v>
      </c>
      <c r="H355" s="255"/>
      <c r="I355" s="200"/>
      <c r="J355" s="201">
        <f>ROUND(I355*H355,2)</f>
        <v>0</v>
      </c>
      <c r="K355" s="197" t="s">
        <v>257</v>
      </c>
      <c r="L355" s="61"/>
      <c r="M355" s="202" t="s">
        <v>21</v>
      </c>
      <c r="N355" s="203" t="s">
        <v>43</v>
      </c>
      <c r="O355" s="42"/>
      <c r="P355" s="204">
        <f>O355*H355</f>
        <v>0</v>
      </c>
      <c r="Q355" s="204">
        <v>0</v>
      </c>
      <c r="R355" s="204">
        <f>Q355*H355</f>
        <v>0</v>
      </c>
      <c r="S355" s="204">
        <v>0</v>
      </c>
      <c r="T355" s="205">
        <f>S355*H355</f>
        <v>0</v>
      </c>
      <c r="AR355" s="24" t="s">
        <v>330</v>
      </c>
      <c r="AT355" s="24" t="s">
        <v>253</v>
      </c>
      <c r="AU355" s="24" t="s">
        <v>94</v>
      </c>
      <c r="AY355" s="24" t="s">
        <v>250</v>
      </c>
      <c r="BE355" s="206">
        <f>IF(N355="základní",J355,0)</f>
        <v>0</v>
      </c>
      <c r="BF355" s="206">
        <f>IF(N355="snížená",J355,0)</f>
        <v>0</v>
      </c>
      <c r="BG355" s="206">
        <f>IF(N355="zákl. přenesená",J355,0)</f>
        <v>0</v>
      </c>
      <c r="BH355" s="206">
        <f>IF(N355="sníž. přenesená",J355,0)</f>
        <v>0</v>
      </c>
      <c r="BI355" s="206">
        <f>IF(N355="nulová",J355,0)</f>
        <v>0</v>
      </c>
      <c r="BJ355" s="24" t="s">
        <v>94</v>
      </c>
      <c r="BK355" s="206">
        <f>ROUND(I355*H355,2)</f>
        <v>0</v>
      </c>
      <c r="BL355" s="24" t="s">
        <v>330</v>
      </c>
      <c r="BM355" s="24" t="s">
        <v>3658</v>
      </c>
    </row>
    <row r="356" spans="2:65" s="10" customFormat="1" ht="29.85" customHeight="1">
      <c r="B356" s="178"/>
      <c r="C356" s="179"/>
      <c r="D356" s="192" t="s">
        <v>70</v>
      </c>
      <c r="E356" s="193" t="s">
        <v>3659</v>
      </c>
      <c r="F356" s="193" t="s">
        <v>3660</v>
      </c>
      <c r="G356" s="179"/>
      <c r="H356" s="179"/>
      <c r="I356" s="182"/>
      <c r="J356" s="194">
        <f>BK356</f>
        <v>0</v>
      </c>
      <c r="K356" s="179"/>
      <c r="L356" s="184"/>
      <c r="M356" s="185"/>
      <c r="N356" s="186"/>
      <c r="O356" s="186"/>
      <c r="P356" s="187">
        <f>SUM(P357:P372)</f>
        <v>0</v>
      </c>
      <c r="Q356" s="186"/>
      <c r="R356" s="187">
        <f>SUM(R357:R372)</f>
        <v>0.14796000000000004</v>
      </c>
      <c r="S356" s="186"/>
      <c r="T356" s="188">
        <f>SUM(T357:T372)</f>
        <v>0</v>
      </c>
      <c r="AR356" s="189" t="s">
        <v>94</v>
      </c>
      <c r="AT356" s="190" t="s">
        <v>70</v>
      </c>
      <c r="AU356" s="190" t="s">
        <v>79</v>
      </c>
      <c r="AY356" s="189" t="s">
        <v>250</v>
      </c>
      <c r="BK356" s="191">
        <f>SUM(BK357:BK372)</f>
        <v>0</v>
      </c>
    </row>
    <row r="357" spans="2:65" s="1" customFormat="1" ht="31.5" customHeight="1">
      <c r="B357" s="41"/>
      <c r="C357" s="195" t="s">
        <v>945</v>
      </c>
      <c r="D357" s="195" t="s">
        <v>253</v>
      </c>
      <c r="E357" s="196" t="s">
        <v>3661</v>
      </c>
      <c r="F357" s="197" t="s">
        <v>3662</v>
      </c>
      <c r="G357" s="198" t="s">
        <v>271</v>
      </c>
      <c r="H357" s="199">
        <v>11.4</v>
      </c>
      <c r="I357" s="200"/>
      <c r="J357" s="201">
        <f>ROUND(I357*H357,2)</f>
        <v>0</v>
      </c>
      <c r="K357" s="197" t="s">
        <v>257</v>
      </c>
      <c r="L357" s="61"/>
      <c r="M357" s="202" t="s">
        <v>21</v>
      </c>
      <c r="N357" s="203" t="s">
        <v>43</v>
      </c>
      <c r="O357" s="42"/>
      <c r="P357" s="204">
        <f>O357*H357</f>
        <v>0</v>
      </c>
      <c r="Q357" s="204">
        <v>1.175E-2</v>
      </c>
      <c r="R357" s="204">
        <f>Q357*H357</f>
        <v>0.13395000000000001</v>
      </c>
      <c r="S357" s="204">
        <v>0</v>
      </c>
      <c r="T357" s="205">
        <f>S357*H357</f>
        <v>0</v>
      </c>
      <c r="AR357" s="24" t="s">
        <v>330</v>
      </c>
      <c r="AT357" s="24" t="s">
        <v>253</v>
      </c>
      <c r="AU357" s="24" t="s">
        <v>94</v>
      </c>
      <c r="AY357" s="24" t="s">
        <v>250</v>
      </c>
      <c r="BE357" s="206">
        <f>IF(N357="základní",J357,0)</f>
        <v>0</v>
      </c>
      <c r="BF357" s="206">
        <f>IF(N357="snížená",J357,0)</f>
        <v>0</v>
      </c>
      <c r="BG357" s="206">
        <f>IF(N357="zákl. přenesená",J357,0)</f>
        <v>0</v>
      </c>
      <c r="BH357" s="206">
        <f>IF(N357="sníž. přenesená",J357,0)</f>
        <v>0</v>
      </c>
      <c r="BI357" s="206">
        <f>IF(N357="nulová",J357,0)</f>
        <v>0</v>
      </c>
      <c r="BJ357" s="24" t="s">
        <v>94</v>
      </c>
      <c r="BK357" s="206">
        <f>ROUND(I357*H357,2)</f>
        <v>0</v>
      </c>
      <c r="BL357" s="24" t="s">
        <v>330</v>
      </c>
      <c r="BM357" s="24" t="s">
        <v>3663</v>
      </c>
    </row>
    <row r="358" spans="2:65" s="11" customFormat="1">
      <c r="B358" s="207"/>
      <c r="C358" s="208"/>
      <c r="D358" s="221" t="s">
        <v>260</v>
      </c>
      <c r="E358" s="231" t="s">
        <v>21</v>
      </c>
      <c r="F358" s="232" t="s">
        <v>3325</v>
      </c>
      <c r="G358" s="208"/>
      <c r="H358" s="233">
        <v>11.4</v>
      </c>
      <c r="I358" s="213"/>
      <c r="J358" s="208"/>
      <c r="K358" s="208"/>
      <c r="L358" s="214"/>
      <c r="M358" s="215"/>
      <c r="N358" s="216"/>
      <c r="O358" s="216"/>
      <c r="P358" s="216"/>
      <c r="Q358" s="216"/>
      <c r="R358" s="216"/>
      <c r="S358" s="216"/>
      <c r="T358" s="217"/>
      <c r="AT358" s="218" t="s">
        <v>260</v>
      </c>
      <c r="AU358" s="218" t="s">
        <v>94</v>
      </c>
      <c r="AV358" s="11" t="s">
        <v>94</v>
      </c>
      <c r="AW358" s="11" t="s">
        <v>35</v>
      </c>
      <c r="AX358" s="11" t="s">
        <v>79</v>
      </c>
      <c r="AY358" s="218" t="s">
        <v>250</v>
      </c>
    </row>
    <row r="359" spans="2:65" s="1" customFormat="1" ht="22.5" customHeight="1">
      <c r="B359" s="41"/>
      <c r="C359" s="195" t="s">
        <v>949</v>
      </c>
      <c r="D359" s="195" t="s">
        <v>253</v>
      </c>
      <c r="E359" s="196" t="s">
        <v>3664</v>
      </c>
      <c r="F359" s="197" t="s">
        <v>3665</v>
      </c>
      <c r="G359" s="198" t="s">
        <v>271</v>
      </c>
      <c r="H359" s="199">
        <v>11.4</v>
      </c>
      <c r="I359" s="200"/>
      <c r="J359" s="201">
        <f>ROUND(I359*H359,2)</f>
        <v>0</v>
      </c>
      <c r="K359" s="197" t="s">
        <v>257</v>
      </c>
      <c r="L359" s="61"/>
      <c r="M359" s="202" t="s">
        <v>21</v>
      </c>
      <c r="N359" s="203" t="s">
        <v>43</v>
      </c>
      <c r="O359" s="42"/>
      <c r="P359" s="204">
        <f>O359*H359</f>
        <v>0</v>
      </c>
      <c r="Q359" s="204">
        <v>2.9999999999999997E-4</v>
      </c>
      <c r="R359" s="204">
        <f>Q359*H359</f>
        <v>3.4199999999999999E-3</v>
      </c>
      <c r="S359" s="204">
        <v>0</v>
      </c>
      <c r="T359" s="205">
        <f>S359*H359</f>
        <v>0</v>
      </c>
      <c r="AR359" s="24" t="s">
        <v>330</v>
      </c>
      <c r="AT359" s="24" t="s">
        <v>253</v>
      </c>
      <c r="AU359" s="24" t="s">
        <v>94</v>
      </c>
      <c r="AY359" s="24" t="s">
        <v>250</v>
      </c>
      <c r="BE359" s="206">
        <f>IF(N359="základní",J359,0)</f>
        <v>0</v>
      </c>
      <c r="BF359" s="206">
        <f>IF(N359="snížená",J359,0)</f>
        <v>0</v>
      </c>
      <c r="BG359" s="206">
        <f>IF(N359="zákl. přenesená",J359,0)</f>
        <v>0</v>
      </c>
      <c r="BH359" s="206">
        <f>IF(N359="sníž. přenesená",J359,0)</f>
        <v>0</v>
      </c>
      <c r="BI359" s="206">
        <f>IF(N359="nulová",J359,0)</f>
        <v>0</v>
      </c>
      <c r="BJ359" s="24" t="s">
        <v>94</v>
      </c>
      <c r="BK359" s="206">
        <f>ROUND(I359*H359,2)</f>
        <v>0</v>
      </c>
      <c r="BL359" s="24" t="s">
        <v>330</v>
      </c>
      <c r="BM359" s="24" t="s">
        <v>3666</v>
      </c>
    </row>
    <row r="360" spans="2:65" s="11" customFormat="1">
      <c r="B360" s="207"/>
      <c r="C360" s="208"/>
      <c r="D360" s="221" t="s">
        <v>260</v>
      </c>
      <c r="E360" s="231" t="s">
        <v>21</v>
      </c>
      <c r="F360" s="232" t="s">
        <v>3325</v>
      </c>
      <c r="G360" s="208"/>
      <c r="H360" s="233">
        <v>11.4</v>
      </c>
      <c r="I360" s="213"/>
      <c r="J360" s="208"/>
      <c r="K360" s="208"/>
      <c r="L360" s="214"/>
      <c r="M360" s="215"/>
      <c r="N360" s="216"/>
      <c r="O360" s="216"/>
      <c r="P360" s="216"/>
      <c r="Q360" s="216"/>
      <c r="R360" s="216"/>
      <c r="S360" s="216"/>
      <c r="T360" s="217"/>
      <c r="AT360" s="218" t="s">
        <v>260</v>
      </c>
      <c r="AU360" s="218" t="s">
        <v>94</v>
      </c>
      <c r="AV360" s="11" t="s">
        <v>94</v>
      </c>
      <c r="AW360" s="11" t="s">
        <v>35</v>
      </c>
      <c r="AX360" s="11" t="s">
        <v>79</v>
      </c>
      <c r="AY360" s="218" t="s">
        <v>250</v>
      </c>
    </row>
    <row r="361" spans="2:65" s="1" customFormat="1" ht="22.5" customHeight="1">
      <c r="B361" s="41"/>
      <c r="C361" s="195" t="s">
        <v>953</v>
      </c>
      <c r="D361" s="195" t="s">
        <v>253</v>
      </c>
      <c r="E361" s="196" t="s">
        <v>3667</v>
      </c>
      <c r="F361" s="197" t="s">
        <v>3668</v>
      </c>
      <c r="G361" s="198" t="s">
        <v>271</v>
      </c>
      <c r="H361" s="199">
        <v>11.4</v>
      </c>
      <c r="I361" s="200"/>
      <c r="J361" s="201">
        <f>ROUND(I361*H361,2)</f>
        <v>0</v>
      </c>
      <c r="K361" s="197" t="s">
        <v>257</v>
      </c>
      <c r="L361" s="61"/>
      <c r="M361" s="202" t="s">
        <v>21</v>
      </c>
      <c r="N361" s="203" t="s">
        <v>43</v>
      </c>
      <c r="O361" s="42"/>
      <c r="P361" s="204">
        <f>O361*H361</f>
        <v>0</v>
      </c>
      <c r="Q361" s="204">
        <v>4.0000000000000002E-4</v>
      </c>
      <c r="R361" s="204">
        <f>Q361*H361</f>
        <v>4.5600000000000007E-3</v>
      </c>
      <c r="S361" s="204">
        <v>0</v>
      </c>
      <c r="T361" s="205">
        <f>S361*H361</f>
        <v>0</v>
      </c>
      <c r="AR361" s="24" t="s">
        <v>330</v>
      </c>
      <c r="AT361" s="24" t="s">
        <v>253</v>
      </c>
      <c r="AU361" s="24" t="s">
        <v>94</v>
      </c>
      <c r="AY361" s="24" t="s">
        <v>250</v>
      </c>
      <c r="BE361" s="206">
        <f>IF(N361="základní",J361,0)</f>
        <v>0</v>
      </c>
      <c r="BF361" s="206">
        <f>IF(N361="snížená",J361,0)</f>
        <v>0</v>
      </c>
      <c r="BG361" s="206">
        <f>IF(N361="zákl. přenesená",J361,0)</f>
        <v>0</v>
      </c>
      <c r="BH361" s="206">
        <f>IF(N361="sníž. přenesená",J361,0)</f>
        <v>0</v>
      </c>
      <c r="BI361" s="206">
        <f>IF(N361="nulová",J361,0)</f>
        <v>0</v>
      </c>
      <c r="BJ361" s="24" t="s">
        <v>94</v>
      </c>
      <c r="BK361" s="206">
        <f>ROUND(I361*H361,2)</f>
        <v>0</v>
      </c>
      <c r="BL361" s="24" t="s">
        <v>330</v>
      </c>
      <c r="BM361" s="24" t="s">
        <v>3669</v>
      </c>
    </row>
    <row r="362" spans="2:65" s="11" customFormat="1">
      <c r="B362" s="207"/>
      <c r="C362" s="208"/>
      <c r="D362" s="221" t="s">
        <v>260</v>
      </c>
      <c r="E362" s="231" t="s">
        <v>21</v>
      </c>
      <c r="F362" s="232" t="s">
        <v>3325</v>
      </c>
      <c r="G362" s="208"/>
      <c r="H362" s="233">
        <v>11.4</v>
      </c>
      <c r="I362" s="213"/>
      <c r="J362" s="208"/>
      <c r="K362" s="208"/>
      <c r="L362" s="214"/>
      <c r="M362" s="215"/>
      <c r="N362" s="216"/>
      <c r="O362" s="216"/>
      <c r="P362" s="216"/>
      <c r="Q362" s="216"/>
      <c r="R362" s="216"/>
      <c r="S362" s="216"/>
      <c r="T362" s="217"/>
      <c r="AT362" s="218" t="s">
        <v>260</v>
      </c>
      <c r="AU362" s="218" t="s">
        <v>94</v>
      </c>
      <c r="AV362" s="11" t="s">
        <v>94</v>
      </c>
      <c r="AW362" s="11" t="s">
        <v>35</v>
      </c>
      <c r="AX362" s="11" t="s">
        <v>79</v>
      </c>
      <c r="AY362" s="218" t="s">
        <v>250</v>
      </c>
    </row>
    <row r="363" spans="2:65" s="1" customFormat="1" ht="22.5" customHeight="1">
      <c r="B363" s="41"/>
      <c r="C363" s="195" t="s">
        <v>957</v>
      </c>
      <c r="D363" s="195" t="s">
        <v>253</v>
      </c>
      <c r="E363" s="196" t="s">
        <v>3670</v>
      </c>
      <c r="F363" s="197" t="s">
        <v>3671</v>
      </c>
      <c r="G363" s="198" t="s">
        <v>271</v>
      </c>
      <c r="H363" s="199">
        <v>11.4</v>
      </c>
      <c r="I363" s="200"/>
      <c r="J363" s="201">
        <f>ROUND(I363*H363,2)</f>
        <v>0</v>
      </c>
      <c r="K363" s="197" t="s">
        <v>257</v>
      </c>
      <c r="L363" s="61"/>
      <c r="M363" s="202" t="s">
        <v>21</v>
      </c>
      <c r="N363" s="203" t="s">
        <v>43</v>
      </c>
      <c r="O363" s="42"/>
      <c r="P363" s="204">
        <f>O363*H363</f>
        <v>0</v>
      </c>
      <c r="Q363" s="204">
        <v>2.5999999999999998E-4</v>
      </c>
      <c r="R363" s="204">
        <f>Q363*H363</f>
        <v>2.9639999999999996E-3</v>
      </c>
      <c r="S363" s="204">
        <v>0</v>
      </c>
      <c r="T363" s="205">
        <f>S363*H363</f>
        <v>0</v>
      </c>
      <c r="AR363" s="24" t="s">
        <v>330</v>
      </c>
      <c r="AT363" s="24" t="s">
        <v>253</v>
      </c>
      <c r="AU363" s="24" t="s">
        <v>94</v>
      </c>
      <c r="AY363" s="24" t="s">
        <v>250</v>
      </c>
      <c r="BE363" s="206">
        <f>IF(N363="základní",J363,0)</f>
        <v>0</v>
      </c>
      <c r="BF363" s="206">
        <f>IF(N363="snížená",J363,0)</f>
        <v>0</v>
      </c>
      <c r="BG363" s="206">
        <f>IF(N363="zákl. přenesená",J363,0)</f>
        <v>0</v>
      </c>
      <c r="BH363" s="206">
        <f>IF(N363="sníž. přenesená",J363,0)</f>
        <v>0</v>
      </c>
      <c r="BI363" s="206">
        <f>IF(N363="nulová",J363,0)</f>
        <v>0</v>
      </c>
      <c r="BJ363" s="24" t="s">
        <v>94</v>
      </c>
      <c r="BK363" s="206">
        <f>ROUND(I363*H363,2)</f>
        <v>0</v>
      </c>
      <c r="BL363" s="24" t="s">
        <v>330</v>
      </c>
      <c r="BM363" s="24" t="s">
        <v>3672</v>
      </c>
    </row>
    <row r="364" spans="2:65" s="11" customFormat="1">
      <c r="B364" s="207"/>
      <c r="C364" s="208"/>
      <c r="D364" s="221" t="s">
        <v>260</v>
      </c>
      <c r="E364" s="231" t="s">
        <v>21</v>
      </c>
      <c r="F364" s="232" t="s">
        <v>3325</v>
      </c>
      <c r="G364" s="208"/>
      <c r="H364" s="233">
        <v>11.4</v>
      </c>
      <c r="I364" s="213"/>
      <c r="J364" s="208"/>
      <c r="K364" s="208"/>
      <c r="L364" s="214"/>
      <c r="M364" s="215"/>
      <c r="N364" s="216"/>
      <c r="O364" s="216"/>
      <c r="P364" s="216"/>
      <c r="Q364" s="216"/>
      <c r="R364" s="216"/>
      <c r="S364" s="216"/>
      <c r="T364" s="217"/>
      <c r="AT364" s="218" t="s">
        <v>260</v>
      </c>
      <c r="AU364" s="218" t="s">
        <v>94</v>
      </c>
      <c r="AV364" s="11" t="s">
        <v>94</v>
      </c>
      <c r="AW364" s="11" t="s">
        <v>35</v>
      </c>
      <c r="AX364" s="11" t="s">
        <v>79</v>
      </c>
      <c r="AY364" s="218" t="s">
        <v>250</v>
      </c>
    </row>
    <row r="365" spans="2:65" s="1" customFormat="1" ht="22.5" customHeight="1">
      <c r="B365" s="41"/>
      <c r="C365" s="195" t="s">
        <v>961</v>
      </c>
      <c r="D365" s="195" t="s">
        <v>253</v>
      </c>
      <c r="E365" s="196" t="s">
        <v>3673</v>
      </c>
      <c r="F365" s="197" t="s">
        <v>3674</v>
      </c>
      <c r="G365" s="198" t="s">
        <v>271</v>
      </c>
      <c r="H365" s="199">
        <v>12.775</v>
      </c>
      <c r="I365" s="200"/>
      <c r="J365" s="201">
        <f>ROUND(I365*H365,2)</f>
        <v>0</v>
      </c>
      <c r="K365" s="197" t="s">
        <v>257</v>
      </c>
      <c r="L365" s="61"/>
      <c r="M365" s="202" t="s">
        <v>21</v>
      </c>
      <c r="N365" s="203" t="s">
        <v>43</v>
      </c>
      <c r="O365" s="42"/>
      <c r="P365" s="204">
        <f>O365*H365</f>
        <v>0</v>
      </c>
      <c r="Q365" s="204">
        <v>2.4000000000000001E-4</v>
      </c>
      <c r="R365" s="204">
        <f>Q365*H365</f>
        <v>3.0660000000000001E-3</v>
      </c>
      <c r="S365" s="204">
        <v>0</v>
      </c>
      <c r="T365" s="205">
        <f>S365*H365</f>
        <v>0</v>
      </c>
      <c r="AR365" s="24" t="s">
        <v>330</v>
      </c>
      <c r="AT365" s="24" t="s">
        <v>253</v>
      </c>
      <c r="AU365" s="24" t="s">
        <v>94</v>
      </c>
      <c r="AY365" s="24" t="s">
        <v>250</v>
      </c>
      <c r="BE365" s="206">
        <f>IF(N365="základní",J365,0)</f>
        <v>0</v>
      </c>
      <c r="BF365" s="206">
        <f>IF(N365="snížená",J365,0)</f>
        <v>0</v>
      </c>
      <c r="BG365" s="206">
        <f>IF(N365="zákl. přenesená",J365,0)</f>
        <v>0</v>
      </c>
      <c r="BH365" s="206">
        <f>IF(N365="sníž. přenesená",J365,0)</f>
        <v>0</v>
      </c>
      <c r="BI365" s="206">
        <f>IF(N365="nulová",J365,0)</f>
        <v>0</v>
      </c>
      <c r="BJ365" s="24" t="s">
        <v>94</v>
      </c>
      <c r="BK365" s="206">
        <f>ROUND(I365*H365,2)</f>
        <v>0</v>
      </c>
      <c r="BL365" s="24" t="s">
        <v>330</v>
      </c>
      <c r="BM365" s="24" t="s">
        <v>3675</v>
      </c>
    </row>
    <row r="366" spans="2:65" s="11" customFormat="1">
      <c r="B366" s="207"/>
      <c r="C366" s="208"/>
      <c r="D366" s="209" t="s">
        <v>260</v>
      </c>
      <c r="E366" s="210" t="s">
        <v>21</v>
      </c>
      <c r="F366" s="211" t="s">
        <v>3676</v>
      </c>
      <c r="G366" s="208"/>
      <c r="H366" s="212">
        <v>11.4</v>
      </c>
      <c r="I366" s="213"/>
      <c r="J366" s="208"/>
      <c r="K366" s="208"/>
      <c r="L366" s="214"/>
      <c r="M366" s="215"/>
      <c r="N366" s="216"/>
      <c r="O366" s="216"/>
      <c r="P366" s="216"/>
      <c r="Q366" s="216"/>
      <c r="R366" s="216"/>
      <c r="S366" s="216"/>
      <c r="T366" s="217"/>
      <c r="AT366" s="218" t="s">
        <v>260</v>
      </c>
      <c r="AU366" s="218" t="s">
        <v>94</v>
      </c>
      <c r="AV366" s="11" t="s">
        <v>94</v>
      </c>
      <c r="AW366" s="11" t="s">
        <v>35</v>
      </c>
      <c r="AX366" s="11" t="s">
        <v>71</v>
      </c>
      <c r="AY366" s="218" t="s">
        <v>250</v>
      </c>
    </row>
    <row r="367" spans="2:65" s="12" customFormat="1">
      <c r="B367" s="219"/>
      <c r="C367" s="220"/>
      <c r="D367" s="209" t="s">
        <v>260</v>
      </c>
      <c r="E367" s="256" t="s">
        <v>3325</v>
      </c>
      <c r="F367" s="257" t="s">
        <v>263</v>
      </c>
      <c r="G367" s="220"/>
      <c r="H367" s="258">
        <v>11.4</v>
      </c>
      <c r="I367" s="225"/>
      <c r="J367" s="220"/>
      <c r="K367" s="220"/>
      <c r="L367" s="226"/>
      <c r="M367" s="227"/>
      <c r="N367" s="228"/>
      <c r="O367" s="228"/>
      <c r="P367" s="228"/>
      <c r="Q367" s="228"/>
      <c r="R367" s="228"/>
      <c r="S367" s="228"/>
      <c r="T367" s="229"/>
      <c r="AT367" s="230" t="s">
        <v>260</v>
      </c>
      <c r="AU367" s="230" t="s">
        <v>94</v>
      </c>
      <c r="AV367" s="12" t="s">
        <v>251</v>
      </c>
      <c r="AW367" s="12" t="s">
        <v>35</v>
      </c>
      <c r="AX367" s="12" t="s">
        <v>71</v>
      </c>
      <c r="AY367" s="230" t="s">
        <v>250</v>
      </c>
    </row>
    <row r="368" spans="2:65" s="13" customFormat="1">
      <c r="B368" s="244"/>
      <c r="C368" s="245"/>
      <c r="D368" s="209" t="s">
        <v>260</v>
      </c>
      <c r="E368" s="246" t="s">
        <v>21</v>
      </c>
      <c r="F368" s="247" t="s">
        <v>3677</v>
      </c>
      <c r="G368" s="245"/>
      <c r="H368" s="248" t="s">
        <v>21</v>
      </c>
      <c r="I368" s="249"/>
      <c r="J368" s="245"/>
      <c r="K368" s="245"/>
      <c r="L368" s="250"/>
      <c r="M368" s="251"/>
      <c r="N368" s="252"/>
      <c r="O368" s="252"/>
      <c r="P368" s="252"/>
      <c r="Q368" s="252"/>
      <c r="R368" s="252"/>
      <c r="S368" s="252"/>
      <c r="T368" s="253"/>
      <c r="AT368" s="254" t="s">
        <v>260</v>
      </c>
      <c r="AU368" s="254" t="s">
        <v>94</v>
      </c>
      <c r="AV368" s="13" t="s">
        <v>79</v>
      </c>
      <c r="AW368" s="13" t="s">
        <v>35</v>
      </c>
      <c r="AX368" s="13" t="s">
        <v>71</v>
      </c>
      <c r="AY368" s="254" t="s">
        <v>250</v>
      </c>
    </row>
    <row r="369" spans="2:65" s="11" customFormat="1">
      <c r="B369" s="207"/>
      <c r="C369" s="208"/>
      <c r="D369" s="209" t="s">
        <v>260</v>
      </c>
      <c r="E369" s="210" t="s">
        <v>21</v>
      </c>
      <c r="F369" s="211" t="s">
        <v>3678</v>
      </c>
      <c r="G369" s="208"/>
      <c r="H369" s="212">
        <v>0.92100000000000004</v>
      </c>
      <c r="I369" s="213"/>
      <c r="J369" s="208"/>
      <c r="K369" s="208"/>
      <c r="L369" s="214"/>
      <c r="M369" s="215"/>
      <c r="N369" s="216"/>
      <c r="O369" s="216"/>
      <c r="P369" s="216"/>
      <c r="Q369" s="216"/>
      <c r="R369" s="216"/>
      <c r="S369" s="216"/>
      <c r="T369" s="217"/>
      <c r="AT369" s="218" t="s">
        <v>260</v>
      </c>
      <c r="AU369" s="218" t="s">
        <v>94</v>
      </c>
      <c r="AV369" s="11" t="s">
        <v>94</v>
      </c>
      <c r="AW369" s="11" t="s">
        <v>35</v>
      </c>
      <c r="AX369" s="11" t="s">
        <v>71</v>
      </c>
      <c r="AY369" s="218" t="s">
        <v>250</v>
      </c>
    </row>
    <row r="370" spans="2:65" s="11" customFormat="1">
      <c r="B370" s="207"/>
      <c r="C370" s="208"/>
      <c r="D370" s="209" t="s">
        <v>260</v>
      </c>
      <c r="E370" s="210" t="s">
        <v>21</v>
      </c>
      <c r="F370" s="211" t="s">
        <v>3679</v>
      </c>
      <c r="G370" s="208"/>
      <c r="H370" s="212">
        <v>0.45400000000000001</v>
      </c>
      <c r="I370" s="213"/>
      <c r="J370" s="208"/>
      <c r="K370" s="208"/>
      <c r="L370" s="214"/>
      <c r="M370" s="215"/>
      <c r="N370" s="216"/>
      <c r="O370" s="216"/>
      <c r="P370" s="216"/>
      <c r="Q370" s="216"/>
      <c r="R370" s="216"/>
      <c r="S370" s="216"/>
      <c r="T370" s="217"/>
      <c r="AT370" s="218" t="s">
        <v>260</v>
      </c>
      <c r="AU370" s="218" t="s">
        <v>94</v>
      </c>
      <c r="AV370" s="11" t="s">
        <v>94</v>
      </c>
      <c r="AW370" s="11" t="s">
        <v>35</v>
      </c>
      <c r="AX370" s="11" t="s">
        <v>71</v>
      </c>
      <c r="AY370" s="218" t="s">
        <v>250</v>
      </c>
    </row>
    <row r="371" spans="2:65" s="14" customFormat="1">
      <c r="B371" s="259"/>
      <c r="C371" s="260"/>
      <c r="D371" s="221" t="s">
        <v>260</v>
      </c>
      <c r="E371" s="261" t="s">
        <v>21</v>
      </c>
      <c r="F371" s="262" t="s">
        <v>663</v>
      </c>
      <c r="G371" s="260"/>
      <c r="H371" s="263">
        <v>12.775</v>
      </c>
      <c r="I371" s="264"/>
      <c r="J371" s="260"/>
      <c r="K371" s="260"/>
      <c r="L371" s="265"/>
      <c r="M371" s="266"/>
      <c r="N371" s="267"/>
      <c r="O371" s="267"/>
      <c r="P371" s="267"/>
      <c r="Q371" s="267"/>
      <c r="R371" s="267"/>
      <c r="S371" s="267"/>
      <c r="T371" s="268"/>
      <c r="AT371" s="269" t="s">
        <v>260</v>
      </c>
      <c r="AU371" s="269" t="s">
        <v>94</v>
      </c>
      <c r="AV371" s="14" t="s">
        <v>258</v>
      </c>
      <c r="AW371" s="14" t="s">
        <v>35</v>
      </c>
      <c r="AX371" s="14" t="s">
        <v>79</v>
      </c>
      <c r="AY371" s="269" t="s">
        <v>250</v>
      </c>
    </row>
    <row r="372" spans="2:65" s="1" customFormat="1" ht="22.5" customHeight="1">
      <c r="B372" s="41"/>
      <c r="C372" s="195" t="s">
        <v>965</v>
      </c>
      <c r="D372" s="195" t="s">
        <v>253</v>
      </c>
      <c r="E372" s="196" t="s">
        <v>3680</v>
      </c>
      <c r="F372" s="197" t="s">
        <v>3681</v>
      </c>
      <c r="G372" s="198" t="s">
        <v>647</v>
      </c>
      <c r="H372" s="255"/>
      <c r="I372" s="200"/>
      <c r="J372" s="201">
        <f>ROUND(I372*H372,2)</f>
        <v>0</v>
      </c>
      <c r="K372" s="197" t="s">
        <v>257</v>
      </c>
      <c r="L372" s="61"/>
      <c r="M372" s="202" t="s">
        <v>21</v>
      </c>
      <c r="N372" s="203" t="s">
        <v>43</v>
      </c>
      <c r="O372" s="42"/>
      <c r="P372" s="204">
        <f>O372*H372</f>
        <v>0</v>
      </c>
      <c r="Q372" s="204">
        <v>0</v>
      </c>
      <c r="R372" s="204">
        <f>Q372*H372</f>
        <v>0</v>
      </c>
      <c r="S372" s="204">
        <v>0</v>
      </c>
      <c r="T372" s="205">
        <f>S372*H372</f>
        <v>0</v>
      </c>
      <c r="AR372" s="24" t="s">
        <v>330</v>
      </c>
      <c r="AT372" s="24" t="s">
        <v>253</v>
      </c>
      <c r="AU372" s="24" t="s">
        <v>94</v>
      </c>
      <c r="AY372" s="24" t="s">
        <v>250</v>
      </c>
      <c r="BE372" s="206">
        <f>IF(N372="základní",J372,0)</f>
        <v>0</v>
      </c>
      <c r="BF372" s="206">
        <f>IF(N372="snížená",J372,0)</f>
        <v>0</v>
      </c>
      <c r="BG372" s="206">
        <f>IF(N372="zákl. přenesená",J372,0)</f>
        <v>0</v>
      </c>
      <c r="BH372" s="206">
        <f>IF(N372="sníž. přenesená",J372,0)</f>
        <v>0</v>
      </c>
      <c r="BI372" s="206">
        <f>IF(N372="nulová",J372,0)</f>
        <v>0</v>
      </c>
      <c r="BJ372" s="24" t="s">
        <v>94</v>
      </c>
      <c r="BK372" s="206">
        <f>ROUND(I372*H372,2)</f>
        <v>0</v>
      </c>
      <c r="BL372" s="24" t="s">
        <v>330</v>
      </c>
      <c r="BM372" s="24" t="s">
        <v>3682</v>
      </c>
    </row>
    <row r="373" spans="2:65" s="10" customFormat="1" ht="29.85" customHeight="1">
      <c r="B373" s="178"/>
      <c r="C373" s="179"/>
      <c r="D373" s="192" t="s">
        <v>70</v>
      </c>
      <c r="E373" s="193" t="s">
        <v>2253</v>
      </c>
      <c r="F373" s="193" t="s">
        <v>2254</v>
      </c>
      <c r="G373" s="179"/>
      <c r="H373" s="179"/>
      <c r="I373" s="182"/>
      <c r="J373" s="194">
        <f>BK373</f>
        <v>0</v>
      </c>
      <c r="K373" s="179"/>
      <c r="L373" s="184"/>
      <c r="M373" s="185"/>
      <c r="N373" s="186"/>
      <c r="O373" s="186"/>
      <c r="P373" s="187">
        <f>SUM(P374:P377)</f>
        <v>0</v>
      </c>
      <c r="Q373" s="186"/>
      <c r="R373" s="187">
        <f>SUM(R374:R377)</f>
        <v>6.1683460000000002E-2</v>
      </c>
      <c r="S373" s="186"/>
      <c r="T373" s="188">
        <f>SUM(T374:T377)</f>
        <v>0</v>
      </c>
      <c r="AR373" s="189" t="s">
        <v>94</v>
      </c>
      <c r="AT373" s="190" t="s">
        <v>70</v>
      </c>
      <c r="AU373" s="190" t="s">
        <v>79</v>
      </c>
      <c r="AY373" s="189" t="s">
        <v>250</v>
      </c>
      <c r="BK373" s="191">
        <f>SUM(BK374:BK377)</f>
        <v>0</v>
      </c>
    </row>
    <row r="374" spans="2:65" s="1" customFormat="1" ht="31.5" customHeight="1">
      <c r="B374" s="41"/>
      <c r="C374" s="195" t="s">
        <v>186</v>
      </c>
      <c r="D374" s="195" t="s">
        <v>253</v>
      </c>
      <c r="E374" s="196" t="s">
        <v>2272</v>
      </c>
      <c r="F374" s="197" t="s">
        <v>2273</v>
      </c>
      <c r="G374" s="198" t="s">
        <v>271</v>
      </c>
      <c r="H374" s="199">
        <v>277.93599999999998</v>
      </c>
      <c r="I374" s="200"/>
      <c r="J374" s="201">
        <f>ROUND(I374*H374,2)</f>
        <v>0</v>
      </c>
      <c r="K374" s="197" t="s">
        <v>257</v>
      </c>
      <c r="L374" s="61"/>
      <c r="M374" s="202" t="s">
        <v>21</v>
      </c>
      <c r="N374" s="203" t="s">
        <v>43</v>
      </c>
      <c r="O374" s="42"/>
      <c r="P374" s="204">
        <f>O374*H374</f>
        <v>0</v>
      </c>
      <c r="Q374" s="204">
        <v>2.2000000000000001E-4</v>
      </c>
      <c r="R374" s="204">
        <f>Q374*H374</f>
        <v>6.1145919999999999E-2</v>
      </c>
      <c r="S374" s="204">
        <v>0</v>
      </c>
      <c r="T374" s="205">
        <f>S374*H374</f>
        <v>0</v>
      </c>
      <c r="AR374" s="24" t="s">
        <v>330</v>
      </c>
      <c r="AT374" s="24" t="s">
        <v>253</v>
      </c>
      <c r="AU374" s="24" t="s">
        <v>94</v>
      </c>
      <c r="AY374" s="24" t="s">
        <v>250</v>
      </c>
      <c r="BE374" s="206">
        <f>IF(N374="základní",J374,0)</f>
        <v>0</v>
      </c>
      <c r="BF374" s="206">
        <f>IF(N374="snížená",J374,0)</f>
        <v>0</v>
      </c>
      <c r="BG374" s="206">
        <f>IF(N374="zákl. přenesená",J374,0)</f>
        <v>0</v>
      </c>
      <c r="BH374" s="206">
        <f>IF(N374="sníž. přenesená",J374,0)</f>
        <v>0</v>
      </c>
      <c r="BI374" s="206">
        <f>IF(N374="nulová",J374,0)</f>
        <v>0</v>
      </c>
      <c r="BJ374" s="24" t="s">
        <v>94</v>
      </c>
      <c r="BK374" s="206">
        <f>ROUND(I374*H374,2)</f>
        <v>0</v>
      </c>
      <c r="BL374" s="24" t="s">
        <v>330</v>
      </c>
      <c r="BM374" s="24" t="s">
        <v>3683</v>
      </c>
    </row>
    <row r="375" spans="2:65" s="11" customFormat="1">
      <c r="B375" s="207"/>
      <c r="C375" s="208"/>
      <c r="D375" s="221" t="s">
        <v>260</v>
      </c>
      <c r="E375" s="231" t="s">
        <v>21</v>
      </c>
      <c r="F375" s="232" t="s">
        <v>3684</v>
      </c>
      <c r="G375" s="208"/>
      <c r="H375" s="233">
        <v>277.93599999999998</v>
      </c>
      <c r="I375" s="213"/>
      <c r="J375" s="208"/>
      <c r="K375" s="208"/>
      <c r="L375" s="214"/>
      <c r="M375" s="215"/>
      <c r="N375" s="216"/>
      <c r="O375" s="216"/>
      <c r="P375" s="216"/>
      <c r="Q375" s="216"/>
      <c r="R375" s="216"/>
      <c r="S375" s="216"/>
      <c r="T375" s="217"/>
      <c r="AT375" s="218" t="s">
        <v>260</v>
      </c>
      <c r="AU375" s="218" t="s">
        <v>94</v>
      </c>
      <c r="AV375" s="11" t="s">
        <v>94</v>
      </c>
      <c r="AW375" s="11" t="s">
        <v>35</v>
      </c>
      <c r="AX375" s="11" t="s">
        <v>79</v>
      </c>
      <c r="AY375" s="218" t="s">
        <v>250</v>
      </c>
    </row>
    <row r="376" spans="2:65" s="1" customFormat="1" ht="31.5" customHeight="1">
      <c r="B376" s="41"/>
      <c r="C376" s="195" t="s">
        <v>974</v>
      </c>
      <c r="D376" s="195" t="s">
        <v>253</v>
      </c>
      <c r="E376" s="196" t="s">
        <v>2288</v>
      </c>
      <c r="F376" s="197" t="s">
        <v>2289</v>
      </c>
      <c r="G376" s="198" t="s">
        <v>271</v>
      </c>
      <c r="H376" s="199">
        <v>3.1619999999999999</v>
      </c>
      <c r="I376" s="200"/>
      <c r="J376" s="201">
        <f>ROUND(I376*H376,2)</f>
        <v>0</v>
      </c>
      <c r="K376" s="197" t="s">
        <v>257</v>
      </c>
      <c r="L376" s="61"/>
      <c r="M376" s="202" t="s">
        <v>21</v>
      </c>
      <c r="N376" s="203" t="s">
        <v>43</v>
      </c>
      <c r="O376" s="42"/>
      <c r="P376" s="204">
        <f>O376*H376</f>
        <v>0</v>
      </c>
      <c r="Q376" s="204">
        <v>1.7000000000000001E-4</v>
      </c>
      <c r="R376" s="204">
        <f>Q376*H376</f>
        <v>5.3753999999999998E-4</v>
      </c>
      <c r="S376" s="204">
        <v>0</v>
      </c>
      <c r="T376" s="205">
        <f>S376*H376</f>
        <v>0</v>
      </c>
      <c r="AR376" s="24" t="s">
        <v>330</v>
      </c>
      <c r="AT376" s="24" t="s">
        <v>253</v>
      </c>
      <c r="AU376" s="24" t="s">
        <v>94</v>
      </c>
      <c r="AY376" s="24" t="s">
        <v>250</v>
      </c>
      <c r="BE376" s="206">
        <f>IF(N376="základní",J376,0)</f>
        <v>0</v>
      </c>
      <c r="BF376" s="206">
        <f>IF(N376="snížená",J376,0)</f>
        <v>0</v>
      </c>
      <c r="BG376" s="206">
        <f>IF(N376="zákl. přenesená",J376,0)</f>
        <v>0</v>
      </c>
      <c r="BH376" s="206">
        <f>IF(N376="sníž. přenesená",J376,0)</f>
        <v>0</v>
      </c>
      <c r="BI376" s="206">
        <f>IF(N376="nulová",J376,0)</f>
        <v>0</v>
      </c>
      <c r="BJ376" s="24" t="s">
        <v>94</v>
      </c>
      <c r="BK376" s="206">
        <f>ROUND(I376*H376,2)</f>
        <v>0</v>
      </c>
      <c r="BL376" s="24" t="s">
        <v>330</v>
      </c>
      <c r="BM376" s="24" t="s">
        <v>3685</v>
      </c>
    </row>
    <row r="377" spans="2:65" s="11" customFormat="1">
      <c r="B377" s="207"/>
      <c r="C377" s="208"/>
      <c r="D377" s="209" t="s">
        <v>260</v>
      </c>
      <c r="E377" s="210" t="s">
        <v>21</v>
      </c>
      <c r="F377" s="211" t="s">
        <v>3686</v>
      </c>
      <c r="G377" s="208"/>
      <c r="H377" s="212">
        <v>3.1619999999999999</v>
      </c>
      <c r="I377" s="213"/>
      <c r="J377" s="208"/>
      <c r="K377" s="208"/>
      <c r="L377" s="214"/>
      <c r="M377" s="215"/>
      <c r="N377" s="216"/>
      <c r="O377" s="216"/>
      <c r="P377" s="216"/>
      <c r="Q377" s="216"/>
      <c r="R377" s="216"/>
      <c r="S377" s="216"/>
      <c r="T377" s="217"/>
      <c r="AT377" s="218" t="s">
        <v>260</v>
      </c>
      <c r="AU377" s="218" t="s">
        <v>94</v>
      </c>
      <c r="AV377" s="11" t="s">
        <v>94</v>
      </c>
      <c r="AW377" s="11" t="s">
        <v>35</v>
      </c>
      <c r="AX377" s="11" t="s">
        <v>79</v>
      </c>
      <c r="AY377" s="218" t="s">
        <v>250</v>
      </c>
    </row>
    <row r="378" spans="2:65" s="10" customFormat="1" ht="29.85" customHeight="1">
      <c r="B378" s="178"/>
      <c r="C378" s="179"/>
      <c r="D378" s="192" t="s">
        <v>70</v>
      </c>
      <c r="E378" s="193" t="s">
        <v>2316</v>
      </c>
      <c r="F378" s="193" t="s">
        <v>2317</v>
      </c>
      <c r="G378" s="179"/>
      <c r="H378" s="179"/>
      <c r="I378" s="182"/>
      <c r="J378" s="194">
        <f>BK378</f>
        <v>0</v>
      </c>
      <c r="K378" s="179"/>
      <c r="L378" s="184"/>
      <c r="M378" s="185"/>
      <c r="N378" s="186"/>
      <c r="O378" s="186"/>
      <c r="P378" s="187">
        <f>SUM(P379:P391)</f>
        <v>0</v>
      </c>
      <c r="Q378" s="186"/>
      <c r="R378" s="187">
        <f>SUM(R379:R391)</f>
        <v>5.9078319999999997E-2</v>
      </c>
      <c r="S378" s="186"/>
      <c r="T378" s="188">
        <f>SUM(T379:T391)</f>
        <v>0</v>
      </c>
      <c r="AR378" s="189" t="s">
        <v>94</v>
      </c>
      <c r="AT378" s="190" t="s">
        <v>70</v>
      </c>
      <c r="AU378" s="190" t="s">
        <v>79</v>
      </c>
      <c r="AY378" s="189" t="s">
        <v>250</v>
      </c>
      <c r="BK378" s="191">
        <f>SUM(BK379:BK391)</f>
        <v>0</v>
      </c>
    </row>
    <row r="379" spans="2:65" s="1" customFormat="1" ht="22.5" customHeight="1">
      <c r="B379" s="41"/>
      <c r="C379" s="195" t="s">
        <v>978</v>
      </c>
      <c r="D379" s="195" t="s">
        <v>253</v>
      </c>
      <c r="E379" s="196" t="s">
        <v>2319</v>
      </c>
      <c r="F379" s="197" t="s">
        <v>2320</v>
      </c>
      <c r="G379" s="198" t="s">
        <v>271</v>
      </c>
      <c r="H379" s="199">
        <v>120.568</v>
      </c>
      <c r="I379" s="200"/>
      <c r="J379" s="201">
        <f>ROUND(I379*H379,2)</f>
        <v>0</v>
      </c>
      <c r="K379" s="197" t="s">
        <v>257</v>
      </c>
      <c r="L379" s="61"/>
      <c r="M379" s="202" t="s">
        <v>21</v>
      </c>
      <c r="N379" s="203" t="s">
        <v>43</v>
      </c>
      <c r="O379" s="42"/>
      <c r="P379" s="204">
        <f>O379*H379</f>
        <v>0</v>
      </c>
      <c r="Q379" s="204">
        <v>2.1000000000000001E-4</v>
      </c>
      <c r="R379" s="204">
        <f>Q379*H379</f>
        <v>2.531928E-2</v>
      </c>
      <c r="S379" s="204">
        <v>0</v>
      </c>
      <c r="T379" s="205">
        <f>S379*H379</f>
        <v>0</v>
      </c>
      <c r="AR379" s="24" t="s">
        <v>330</v>
      </c>
      <c r="AT379" s="24" t="s">
        <v>253</v>
      </c>
      <c r="AU379" s="24" t="s">
        <v>94</v>
      </c>
      <c r="AY379" s="24" t="s">
        <v>250</v>
      </c>
      <c r="BE379" s="206">
        <f>IF(N379="základní",J379,0)</f>
        <v>0</v>
      </c>
      <c r="BF379" s="206">
        <f>IF(N379="snížená",J379,0)</f>
        <v>0</v>
      </c>
      <c r="BG379" s="206">
        <f>IF(N379="zákl. přenesená",J379,0)</f>
        <v>0</v>
      </c>
      <c r="BH379" s="206">
        <f>IF(N379="sníž. přenesená",J379,0)</f>
        <v>0</v>
      </c>
      <c r="BI379" s="206">
        <f>IF(N379="nulová",J379,0)</f>
        <v>0</v>
      </c>
      <c r="BJ379" s="24" t="s">
        <v>94</v>
      </c>
      <c r="BK379" s="206">
        <f>ROUND(I379*H379,2)</f>
        <v>0</v>
      </c>
      <c r="BL379" s="24" t="s">
        <v>330</v>
      </c>
      <c r="BM379" s="24" t="s">
        <v>3687</v>
      </c>
    </row>
    <row r="380" spans="2:65" s="11" customFormat="1">
      <c r="B380" s="207"/>
      <c r="C380" s="208"/>
      <c r="D380" s="221" t="s">
        <v>260</v>
      </c>
      <c r="E380" s="231" t="s">
        <v>21</v>
      </c>
      <c r="F380" s="232" t="s">
        <v>136</v>
      </c>
      <c r="G380" s="208"/>
      <c r="H380" s="233">
        <v>120.568</v>
      </c>
      <c r="I380" s="213"/>
      <c r="J380" s="208"/>
      <c r="K380" s="208"/>
      <c r="L380" s="214"/>
      <c r="M380" s="215"/>
      <c r="N380" s="216"/>
      <c r="O380" s="216"/>
      <c r="P380" s="216"/>
      <c r="Q380" s="216"/>
      <c r="R380" s="216"/>
      <c r="S380" s="216"/>
      <c r="T380" s="217"/>
      <c r="AT380" s="218" t="s">
        <v>260</v>
      </c>
      <c r="AU380" s="218" t="s">
        <v>94</v>
      </c>
      <c r="AV380" s="11" t="s">
        <v>94</v>
      </c>
      <c r="AW380" s="11" t="s">
        <v>35</v>
      </c>
      <c r="AX380" s="11" t="s">
        <v>79</v>
      </c>
      <c r="AY380" s="218" t="s">
        <v>250</v>
      </c>
    </row>
    <row r="381" spans="2:65" s="1" customFormat="1" ht="31.5" customHeight="1">
      <c r="B381" s="41"/>
      <c r="C381" s="195" t="s">
        <v>984</v>
      </c>
      <c r="D381" s="195" t="s">
        <v>253</v>
      </c>
      <c r="E381" s="196" t="s">
        <v>2323</v>
      </c>
      <c r="F381" s="197" t="s">
        <v>2324</v>
      </c>
      <c r="G381" s="198" t="s">
        <v>271</v>
      </c>
      <c r="H381" s="199">
        <v>120.568</v>
      </c>
      <c r="I381" s="200"/>
      <c r="J381" s="201">
        <f>ROUND(I381*H381,2)</f>
        <v>0</v>
      </c>
      <c r="K381" s="197" t="s">
        <v>257</v>
      </c>
      <c r="L381" s="61"/>
      <c r="M381" s="202" t="s">
        <v>21</v>
      </c>
      <c r="N381" s="203" t="s">
        <v>43</v>
      </c>
      <c r="O381" s="42"/>
      <c r="P381" s="204">
        <f>O381*H381</f>
        <v>0</v>
      </c>
      <c r="Q381" s="204">
        <v>2.5999999999999998E-4</v>
      </c>
      <c r="R381" s="204">
        <f>Q381*H381</f>
        <v>3.1347679999999996E-2</v>
      </c>
      <c r="S381" s="204">
        <v>0</v>
      </c>
      <c r="T381" s="205">
        <f>S381*H381</f>
        <v>0</v>
      </c>
      <c r="AR381" s="24" t="s">
        <v>330</v>
      </c>
      <c r="AT381" s="24" t="s">
        <v>253</v>
      </c>
      <c r="AU381" s="24" t="s">
        <v>94</v>
      </c>
      <c r="AY381" s="24" t="s">
        <v>250</v>
      </c>
      <c r="BE381" s="206">
        <f>IF(N381="základní",J381,0)</f>
        <v>0</v>
      </c>
      <c r="BF381" s="206">
        <f>IF(N381="snížená",J381,0)</f>
        <v>0</v>
      </c>
      <c r="BG381" s="206">
        <f>IF(N381="zákl. přenesená",J381,0)</f>
        <v>0</v>
      </c>
      <c r="BH381" s="206">
        <f>IF(N381="sníž. přenesená",J381,0)</f>
        <v>0</v>
      </c>
      <c r="BI381" s="206">
        <f>IF(N381="nulová",J381,0)</f>
        <v>0</v>
      </c>
      <c r="BJ381" s="24" t="s">
        <v>94</v>
      </c>
      <c r="BK381" s="206">
        <f>ROUND(I381*H381,2)</f>
        <v>0</v>
      </c>
      <c r="BL381" s="24" t="s">
        <v>330</v>
      </c>
      <c r="BM381" s="24" t="s">
        <v>3688</v>
      </c>
    </row>
    <row r="382" spans="2:65" s="11" customFormat="1">
      <c r="B382" s="207"/>
      <c r="C382" s="208"/>
      <c r="D382" s="209" t="s">
        <v>260</v>
      </c>
      <c r="E382" s="210" t="s">
        <v>21</v>
      </c>
      <c r="F382" s="211" t="s">
        <v>3689</v>
      </c>
      <c r="G382" s="208"/>
      <c r="H382" s="212">
        <v>22.632000000000001</v>
      </c>
      <c r="I382" s="213"/>
      <c r="J382" s="208"/>
      <c r="K382" s="208"/>
      <c r="L382" s="214"/>
      <c r="M382" s="215"/>
      <c r="N382" s="216"/>
      <c r="O382" s="216"/>
      <c r="P382" s="216"/>
      <c r="Q382" s="216"/>
      <c r="R382" s="216"/>
      <c r="S382" s="216"/>
      <c r="T382" s="217"/>
      <c r="AT382" s="218" t="s">
        <v>260</v>
      </c>
      <c r="AU382" s="218" t="s">
        <v>94</v>
      </c>
      <c r="AV382" s="11" t="s">
        <v>94</v>
      </c>
      <c r="AW382" s="11" t="s">
        <v>35</v>
      </c>
      <c r="AX382" s="11" t="s">
        <v>71</v>
      </c>
      <c r="AY382" s="218" t="s">
        <v>250</v>
      </c>
    </row>
    <row r="383" spans="2:65" s="11" customFormat="1">
      <c r="B383" s="207"/>
      <c r="C383" s="208"/>
      <c r="D383" s="209" t="s">
        <v>260</v>
      </c>
      <c r="E383" s="210" t="s">
        <v>21</v>
      </c>
      <c r="F383" s="211" t="s">
        <v>3690</v>
      </c>
      <c r="G383" s="208"/>
      <c r="H383" s="212">
        <v>34.468000000000004</v>
      </c>
      <c r="I383" s="213"/>
      <c r="J383" s="208"/>
      <c r="K383" s="208"/>
      <c r="L383" s="214"/>
      <c r="M383" s="215"/>
      <c r="N383" s="216"/>
      <c r="O383" s="216"/>
      <c r="P383" s="216"/>
      <c r="Q383" s="216"/>
      <c r="R383" s="216"/>
      <c r="S383" s="216"/>
      <c r="T383" s="217"/>
      <c r="AT383" s="218" t="s">
        <v>260</v>
      </c>
      <c r="AU383" s="218" t="s">
        <v>94</v>
      </c>
      <c r="AV383" s="11" t="s">
        <v>94</v>
      </c>
      <c r="AW383" s="11" t="s">
        <v>35</v>
      </c>
      <c r="AX383" s="11" t="s">
        <v>71</v>
      </c>
      <c r="AY383" s="218" t="s">
        <v>250</v>
      </c>
    </row>
    <row r="384" spans="2:65" s="11" customFormat="1">
      <c r="B384" s="207"/>
      <c r="C384" s="208"/>
      <c r="D384" s="209" t="s">
        <v>260</v>
      </c>
      <c r="E384" s="210" t="s">
        <v>21</v>
      </c>
      <c r="F384" s="211" t="s">
        <v>3435</v>
      </c>
      <c r="G384" s="208"/>
      <c r="H384" s="212">
        <v>0.89</v>
      </c>
      <c r="I384" s="213"/>
      <c r="J384" s="208"/>
      <c r="K384" s="208"/>
      <c r="L384" s="214"/>
      <c r="M384" s="215"/>
      <c r="N384" s="216"/>
      <c r="O384" s="216"/>
      <c r="P384" s="216"/>
      <c r="Q384" s="216"/>
      <c r="R384" s="216"/>
      <c r="S384" s="216"/>
      <c r="T384" s="217"/>
      <c r="AT384" s="218" t="s">
        <v>260</v>
      </c>
      <c r="AU384" s="218" t="s">
        <v>94</v>
      </c>
      <c r="AV384" s="11" t="s">
        <v>94</v>
      </c>
      <c r="AW384" s="11" t="s">
        <v>35</v>
      </c>
      <c r="AX384" s="11" t="s">
        <v>71</v>
      </c>
      <c r="AY384" s="218" t="s">
        <v>250</v>
      </c>
    </row>
    <row r="385" spans="2:65" s="11" customFormat="1">
      <c r="B385" s="207"/>
      <c r="C385" s="208"/>
      <c r="D385" s="209" t="s">
        <v>260</v>
      </c>
      <c r="E385" s="210" t="s">
        <v>21</v>
      </c>
      <c r="F385" s="211" t="s">
        <v>3691</v>
      </c>
      <c r="G385" s="208"/>
      <c r="H385" s="212">
        <v>16.327999999999999</v>
      </c>
      <c r="I385" s="213"/>
      <c r="J385" s="208"/>
      <c r="K385" s="208"/>
      <c r="L385" s="214"/>
      <c r="M385" s="215"/>
      <c r="N385" s="216"/>
      <c r="O385" s="216"/>
      <c r="P385" s="216"/>
      <c r="Q385" s="216"/>
      <c r="R385" s="216"/>
      <c r="S385" s="216"/>
      <c r="T385" s="217"/>
      <c r="AT385" s="218" t="s">
        <v>260</v>
      </c>
      <c r="AU385" s="218" t="s">
        <v>94</v>
      </c>
      <c r="AV385" s="11" t="s">
        <v>94</v>
      </c>
      <c r="AW385" s="11" t="s">
        <v>35</v>
      </c>
      <c r="AX385" s="11" t="s">
        <v>71</v>
      </c>
      <c r="AY385" s="218" t="s">
        <v>250</v>
      </c>
    </row>
    <row r="386" spans="2:65" s="11" customFormat="1">
      <c r="B386" s="207"/>
      <c r="C386" s="208"/>
      <c r="D386" s="209" t="s">
        <v>260</v>
      </c>
      <c r="E386" s="210" t="s">
        <v>21</v>
      </c>
      <c r="F386" s="211" t="s">
        <v>3692</v>
      </c>
      <c r="G386" s="208"/>
      <c r="H386" s="212">
        <v>14.612</v>
      </c>
      <c r="I386" s="213"/>
      <c r="J386" s="208"/>
      <c r="K386" s="208"/>
      <c r="L386" s="214"/>
      <c r="M386" s="215"/>
      <c r="N386" s="216"/>
      <c r="O386" s="216"/>
      <c r="P386" s="216"/>
      <c r="Q386" s="216"/>
      <c r="R386" s="216"/>
      <c r="S386" s="216"/>
      <c r="T386" s="217"/>
      <c r="AT386" s="218" t="s">
        <v>260</v>
      </c>
      <c r="AU386" s="218" t="s">
        <v>94</v>
      </c>
      <c r="AV386" s="11" t="s">
        <v>94</v>
      </c>
      <c r="AW386" s="11" t="s">
        <v>35</v>
      </c>
      <c r="AX386" s="11" t="s">
        <v>71</v>
      </c>
      <c r="AY386" s="218" t="s">
        <v>250</v>
      </c>
    </row>
    <row r="387" spans="2:65" s="11" customFormat="1">
      <c r="B387" s="207"/>
      <c r="C387" s="208"/>
      <c r="D387" s="209" t="s">
        <v>260</v>
      </c>
      <c r="E387" s="210" t="s">
        <v>21</v>
      </c>
      <c r="F387" s="211" t="s">
        <v>3693</v>
      </c>
      <c r="G387" s="208"/>
      <c r="H387" s="212">
        <v>19.757999999999999</v>
      </c>
      <c r="I387" s="213"/>
      <c r="J387" s="208"/>
      <c r="K387" s="208"/>
      <c r="L387" s="214"/>
      <c r="M387" s="215"/>
      <c r="N387" s="216"/>
      <c r="O387" s="216"/>
      <c r="P387" s="216"/>
      <c r="Q387" s="216"/>
      <c r="R387" s="216"/>
      <c r="S387" s="216"/>
      <c r="T387" s="217"/>
      <c r="AT387" s="218" t="s">
        <v>260</v>
      </c>
      <c r="AU387" s="218" t="s">
        <v>94</v>
      </c>
      <c r="AV387" s="11" t="s">
        <v>94</v>
      </c>
      <c r="AW387" s="11" t="s">
        <v>35</v>
      </c>
      <c r="AX387" s="11" t="s">
        <v>71</v>
      </c>
      <c r="AY387" s="218" t="s">
        <v>250</v>
      </c>
    </row>
    <row r="388" spans="2:65" s="11" customFormat="1">
      <c r="B388" s="207"/>
      <c r="C388" s="208"/>
      <c r="D388" s="209" t="s">
        <v>260</v>
      </c>
      <c r="E388" s="210" t="s">
        <v>21</v>
      </c>
      <c r="F388" s="211" t="s">
        <v>3694</v>
      </c>
      <c r="G388" s="208"/>
      <c r="H388" s="212">
        <v>11.88</v>
      </c>
      <c r="I388" s="213"/>
      <c r="J388" s="208"/>
      <c r="K388" s="208"/>
      <c r="L388" s="214"/>
      <c r="M388" s="215"/>
      <c r="N388" s="216"/>
      <c r="O388" s="216"/>
      <c r="P388" s="216"/>
      <c r="Q388" s="216"/>
      <c r="R388" s="216"/>
      <c r="S388" s="216"/>
      <c r="T388" s="217"/>
      <c r="AT388" s="218" t="s">
        <v>260</v>
      </c>
      <c r="AU388" s="218" t="s">
        <v>94</v>
      </c>
      <c r="AV388" s="11" t="s">
        <v>94</v>
      </c>
      <c r="AW388" s="11" t="s">
        <v>35</v>
      </c>
      <c r="AX388" s="11" t="s">
        <v>71</v>
      </c>
      <c r="AY388" s="218" t="s">
        <v>250</v>
      </c>
    </row>
    <row r="389" spans="2:65" s="12" customFormat="1">
      <c r="B389" s="219"/>
      <c r="C389" s="220"/>
      <c r="D389" s="221" t="s">
        <v>260</v>
      </c>
      <c r="E389" s="222" t="s">
        <v>136</v>
      </c>
      <c r="F389" s="223" t="s">
        <v>263</v>
      </c>
      <c r="G389" s="220"/>
      <c r="H389" s="224">
        <v>120.568</v>
      </c>
      <c r="I389" s="225"/>
      <c r="J389" s="220"/>
      <c r="K389" s="220"/>
      <c r="L389" s="226"/>
      <c r="M389" s="227"/>
      <c r="N389" s="228"/>
      <c r="O389" s="228"/>
      <c r="P389" s="228"/>
      <c r="Q389" s="228"/>
      <c r="R389" s="228"/>
      <c r="S389" s="228"/>
      <c r="T389" s="229"/>
      <c r="AT389" s="230" t="s">
        <v>260</v>
      </c>
      <c r="AU389" s="230" t="s">
        <v>94</v>
      </c>
      <c r="AV389" s="12" t="s">
        <v>251</v>
      </c>
      <c r="AW389" s="12" t="s">
        <v>35</v>
      </c>
      <c r="AX389" s="12" t="s">
        <v>79</v>
      </c>
      <c r="AY389" s="230" t="s">
        <v>250</v>
      </c>
    </row>
    <row r="390" spans="2:65" s="1" customFormat="1" ht="31.5" customHeight="1">
      <c r="B390" s="41"/>
      <c r="C390" s="195" t="s">
        <v>988</v>
      </c>
      <c r="D390" s="195" t="s">
        <v>253</v>
      </c>
      <c r="E390" s="196" t="s">
        <v>2346</v>
      </c>
      <c r="F390" s="197" t="s">
        <v>2347</v>
      </c>
      <c r="G390" s="198" t="s">
        <v>271</v>
      </c>
      <c r="H390" s="199">
        <v>120.568</v>
      </c>
      <c r="I390" s="200"/>
      <c r="J390" s="201">
        <f>ROUND(I390*H390,2)</f>
        <v>0</v>
      </c>
      <c r="K390" s="197" t="s">
        <v>257</v>
      </c>
      <c r="L390" s="61"/>
      <c r="M390" s="202" t="s">
        <v>21</v>
      </c>
      <c r="N390" s="203" t="s">
        <v>43</v>
      </c>
      <c r="O390" s="42"/>
      <c r="P390" s="204">
        <f>O390*H390</f>
        <v>0</v>
      </c>
      <c r="Q390" s="204">
        <v>2.0000000000000002E-5</v>
      </c>
      <c r="R390" s="204">
        <f>Q390*H390</f>
        <v>2.41136E-3</v>
      </c>
      <c r="S390" s="204">
        <v>0</v>
      </c>
      <c r="T390" s="205">
        <f>S390*H390</f>
        <v>0</v>
      </c>
      <c r="AR390" s="24" t="s">
        <v>330</v>
      </c>
      <c r="AT390" s="24" t="s">
        <v>253</v>
      </c>
      <c r="AU390" s="24" t="s">
        <v>94</v>
      </c>
      <c r="AY390" s="24" t="s">
        <v>250</v>
      </c>
      <c r="BE390" s="206">
        <f>IF(N390="základní",J390,0)</f>
        <v>0</v>
      </c>
      <c r="BF390" s="206">
        <f>IF(N390="snížená",J390,0)</f>
        <v>0</v>
      </c>
      <c r="BG390" s="206">
        <f>IF(N390="zákl. přenesená",J390,0)</f>
        <v>0</v>
      </c>
      <c r="BH390" s="206">
        <f>IF(N390="sníž. přenesená",J390,0)</f>
        <v>0</v>
      </c>
      <c r="BI390" s="206">
        <f>IF(N390="nulová",J390,0)</f>
        <v>0</v>
      </c>
      <c r="BJ390" s="24" t="s">
        <v>94</v>
      </c>
      <c r="BK390" s="206">
        <f>ROUND(I390*H390,2)</f>
        <v>0</v>
      </c>
      <c r="BL390" s="24" t="s">
        <v>330</v>
      </c>
      <c r="BM390" s="24" t="s">
        <v>3695</v>
      </c>
    </row>
    <row r="391" spans="2:65" s="11" customFormat="1">
      <c r="B391" s="207"/>
      <c r="C391" s="208"/>
      <c r="D391" s="209" t="s">
        <v>260</v>
      </c>
      <c r="E391" s="210" t="s">
        <v>21</v>
      </c>
      <c r="F391" s="211" t="s">
        <v>136</v>
      </c>
      <c r="G391" s="208"/>
      <c r="H391" s="212">
        <v>120.568</v>
      </c>
      <c r="I391" s="213"/>
      <c r="J391" s="208"/>
      <c r="K391" s="208"/>
      <c r="L391" s="214"/>
      <c r="M391" s="215"/>
      <c r="N391" s="216"/>
      <c r="O391" s="216"/>
      <c r="P391" s="216"/>
      <c r="Q391" s="216"/>
      <c r="R391" s="216"/>
      <c r="S391" s="216"/>
      <c r="T391" s="217"/>
      <c r="AT391" s="218" t="s">
        <v>260</v>
      </c>
      <c r="AU391" s="218" t="s">
        <v>94</v>
      </c>
      <c r="AV391" s="11" t="s">
        <v>94</v>
      </c>
      <c r="AW391" s="11" t="s">
        <v>35</v>
      </c>
      <c r="AX391" s="11" t="s">
        <v>79</v>
      </c>
      <c r="AY391" s="218" t="s">
        <v>250</v>
      </c>
    </row>
    <row r="392" spans="2:65" s="10" customFormat="1" ht="37.35" customHeight="1">
      <c r="B392" s="178"/>
      <c r="C392" s="179"/>
      <c r="D392" s="180" t="s">
        <v>70</v>
      </c>
      <c r="E392" s="181" t="s">
        <v>2361</v>
      </c>
      <c r="F392" s="181" t="s">
        <v>2362</v>
      </c>
      <c r="G392" s="179"/>
      <c r="H392" s="179"/>
      <c r="I392" s="182"/>
      <c r="J392" s="183">
        <f>BK392</f>
        <v>0</v>
      </c>
      <c r="K392" s="179"/>
      <c r="L392" s="184"/>
      <c r="M392" s="185"/>
      <c r="N392" s="186"/>
      <c r="O392" s="186"/>
      <c r="P392" s="187">
        <f>P393+P395+P397+P399+P401+P403</f>
        <v>0</v>
      </c>
      <c r="Q392" s="186"/>
      <c r="R392" s="187">
        <f>R393+R395+R397+R399+R401+R403</f>
        <v>0</v>
      </c>
      <c r="S392" s="186"/>
      <c r="T392" s="188">
        <f>T393+T395+T397+T399+T401+T403</f>
        <v>0</v>
      </c>
      <c r="AR392" s="189" t="s">
        <v>277</v>
      </c>
      <c r="AT392" s="190" t="s">
        <v>70</v>
      </c>
      <c r="AU392" s="190" t="s">
        <v>71</v>
      </c>
      <c r="AY392" s="189" t="s">
        <v>250</v>
      </c>
      <c r="BK392" s="191">
        <f>BK393+BK395+BK397+BK399+BK401+BK403</f>
        <v>0</v>
      </c>
    </row>
    <row r="393" spans="2:65" s="10" customFormat="1" ht="19.899999999999999" customHeight="1">
      <c r="B393" s="178"/>
      <c r="C393" s="179"/>
      <c r="D393" s="192" t="s">
        <v>70</v>
      </c>
      <c r="E393" s="193" t="s">
        <v>3696</v>
      </c>
      <c r="F393" s="193" t="s">
        <v>3697</v>
      </c>
      <c r="G393" s="179"/>
      <c r="H393" s="179"/>
      <c r="I393" s="182"/>
      <c r="J393" s="194">
        <f>BK393</f>
        <v>0</v>
      </c>
      <c r="K393" s="179"/>
      <c r="L393" s="184"/>
      <c r="M393" s="185"/>
      <c r="N393" s="186"/>
      <c r="O393" s="186"/>
      <c r="P393" s="187">
        <f>P394</f>
        <v>0</v>
      </c>
      <c r="Q393" s="186"/>
      <c r="R393" s="187">
        <f>R394</f>
        <v>0</v>
      </c>
      <c r="S393" s="186"/>
      <c r="T393" s="188">
        <f>T394</f>
        <v>0</v>
      </c>
      <c r="AR393" s="189" t="s">
        <v>277</v>
      </c>
      <c r="AT393" s="190" t="s">
        <v>70</v>
      </c>
      <c r="AU393" s="190" t="s">
        <v>79</v>
      </c>
      <c r="AY393" s="189" t="s">
        <v>250</v>
      </c>
      <c r="BK393" s="191">
        <f>BK394</f>
        <v>0</v>
      </c>
    </row>
    <row r="394" spans="2:65" s="1" customFormat="1" ht="22.5" customHeight="1">
      <c r="B394" s="41"/>
      <c r="C394" s="195" t="s">
        <v>992</v>
      </c>
      <c r="D394" s="195" t="s">
        <v>253</v>
      </c>
      <c r="E394" s="196" t="s">
        <v>3698</v>
      </c>
      <c r="F394" s="197" t="s">
        <v>3699</v>
      </c>
      <c r="G394" s="198" t="s">
        <v>654</v>
      </c>
      <c r="H394" s="199">
        <v>1</v>
      </c>
      <c r="I394" s="200"/>
      <c r="J394" s="201">
        <f>ROUND(I394*H394,2)</f>
        <v>0</v>
      </c>
      <c r="K394" s="197" t="s">
        <v>257</v>
      </c>
      <c r="L394" s="61"/>
      <c r="M394" s="202" t="s">
        <v>21</v>
      </c>
      <c r="N394" s="203" t="s">
        <v>43</v>
      </c>
      <c r="O394" s="42"/>
      <c r="P394" s="204">
        <f>O394*H394</f>
        <v>0</v>
      </c>
      <c r="Q394" s="204">
        <v>0</v>
      </c>
      <c r="R394" s="204">
        <f>Q394*H394</f>
        <v>0</v>
      </c>
      <c r="S394" s="204">
        <v>0</v>
      </c>
      <c r="T394" s="205">
        <f>S394*H394</f>
        <v>0</v>
      </c>
      <c r="AR394" s="24" t="s">
        <v>2368</v>
      </c>
      <c r="AT394" s="24" t="s">
        <v>253</v>
      </c>
      <c r="AU394" s="24" t="s">
        <v>94</v>
      </c>
      <c r="AY394" s="24" t="s">
        <v>250</v>
      </c>
      <c r="BE394" s="206">
        <f>IF(N394="základní",J394,0)</f>
        <v>0</v>
      </c>
      <c r="BF394" s="206">
        <f>IF(N394="snížená",J394,0)</f>
        <v>0</v>
      </c>
      <c r="BG394" s="206">
        <f>IF(N394="zákl. přenesená",J394,0)</f>
        <v>0</v>
      </c>
      <c r="BH394" s="206">
        <f>IF(N394="sníž. přenesená",J394,0)</f>
        <v>0</v>
      </c>
      <c r="BI394" s="206">
        <f>IF(N394="nulová",J394,0)</f>
        <v>0</v>
      </c>
      <c r="BJ394" s="24" t="s">
        <v>94</v>
      </c>
      <c r="BK394" s="206">
        <f>ROUND(I394*H394,2)</f>
        <v>0</v>
      </c>
      <c r="BL394" s="24" t="s">
        <v>2368</v>
      </c>
      <c r="BM394" s="24" t="s">
        <v>3700</v>
      </c>
    </row>
    <row r="395" spans="2:65" s="10" customFormat="1" ht="29.85" customHeight="1">
      <c r="B395" s="178"/>
      <c r="C395" s="179"/>
      <c r="D395" s="192" t="s">
        <v>70</v>
      </c>
      <c r="E395" s="193" t="s">
        <v>3701</v>
      </c>
      <c r="F395" s="193" t="s">
        <v>3702</v>
      </c>
      <c r="G395" s="179"/>
      <c r="H395" s="179"/>
      <c r="I395" s="182"/>
      <c r="J395" s="194">
        <f>BK395</f>
        <v>0</v>
      </c>
      <c r="K395" s="179"/>
      <c r="L395" s="184"/>
      <c r="M395" s="185"/>
      <c r="N395" s="186"/>
      <c r="O395" s="186"/>
      <c r="P395" s="187">
        <f>P396</f>
        <v>0</v>
      </c>
      <c r="Q395" s="186"/>
      <c r="R395" s="187">
        <f>R396</f>
        <v>0</v>
      </c>
      <c r="S395" s="186"/>
      <c r="T395" s="188">
        <f>T396</f>
        <v>0</v>
      </c>
      <c r="AR395" s="189" t="s">
        <v>277</v>
      </c>
      <c r="AT395" s="190" t="s">
        <v>70</v>
      </c>
      <c r="AU395" s="190" t="s">
        <v>79</v>
      </c>
      <c r="AY395" s="189" t="s">
        <v>250</v>
      </c>
      <c r="BK395" s="191">
        <f>BK396</f>
        <v>0</v>
      </c>
    </row>
    <row r="396" spans="2:65" s="1" customFormat="1" ht="22.5" customHeight="1">
      <c r="B396" s="41"/>
      <c r="C396" s="195" t="s">
        <v>996</v>
      </c>
      <c r="D396" s="195" t="s">
        <v>253</v>
      </c>
      <c r="E396" s="196" t="s">
        <v>3703</v>
      </c>
      <c r="F396" s="197" t="s">
        <v>3704</v>
      </c>
      <c r="G396" s="198" t="s">
        <v>654</v>
      </c>
      <c r="H396" s="199">
        <v>1</v>
      </c>
      <c r="I396" s="200"/>
      <c r="J396" s="201">
        <f>ROUND(I396*H396,2)</f>
        <v>0</v>
      </c>
      <c r="K396" s="197" t="s">
        <v>257</v>
      </c>
      <c r="L396" s="61"/>
      <c r="M396" s="202" t="s">
        <v>21</v>
      </c>
      <c r="N396" s="203" t="s">
        <v>43</v>
      </c>
      <c r="O396" s="42"/>
      <c r="P396" s="204">
        <f>O396*H396</f>
        <v>0</v>
      </c>
      <c r="Q396" s="204">
        <v>0</v>
      </c>
      <c r="R396" s="204">
        <f>Q396*H396</f>
        <v>0</v>
      </c>
      <c r="S396" s="204">
        <v>0</v>
      </c>
      <c r="T396" s="205">
        <f>S396*H396</f>
        <v>0</v>
      </c>
      <c r="AR396" s="24" t="s">
        <v>2368</v>
      </c>
      <c r="AT396" s="24" t="s">
        <v>253</v>
      </c>
      <c r="AU396" s="24" t="s">
        <v>94</v>
      </c>
      <c r="AY396" s="24" t="s">
        <v>250</v>
      </c>
      <c r="BE396" s="206">
        <f>IF(N396="základní",J396,0)</f>
        <v>0</v>
      </c>
      <c r="BF396" s="206">
        <f>IF(N396="snížená",J396,0)</f>
        <v>0</v>
      </c>
      <c r="BG396" s="206">
        <f>IF(N396="zákl. přenesená",J396,0)</f>
        <v>0</v>
      </c>
      <c r="BH396" s="206">
        <f>IF(N396="sníž. přenesená",J396,0)</f>
        <v>0</v>
      </c>
      <c r="BI396" s="206">
        <f>IF(N396="nulová",J396,0)</f>
        <v>0</v>
      </c>
      <c r="BJ396" s="24" t="s">
        <v>94</v>
      </c>
      <c r="BK396" s="206">
        <f>ROUND(I396*H396,2)</f>
        <v>0</v>
      </c>
      <c r="BL396" s="24" t="s">
        <v>2368</v>
      </c>
      <c r="BM396" s="24" t="s">
        <v>3705</v>
      </c>
    </row>
    <row r="397" spans="2:65" s="10" customFormat="1" ht="29.85" customHeight="1">
      <c r="B397" s="178"/>
      <c r="C397" s="179"/>
      <c r="D397" s="192" t="s">
        <v>70</v>
      </c>
      <c r="E397" s="193" t="s">
        <v>3706</v>
      </c>
      <c r="F397" s="193" t="s">
        <v>3707</v>
      </c>
      <c r="G397" s="179"/>
      <c r="H397" s="179"/>
      <c r="I397" s="182"/>
      <c r="J397" s="194">
        <f>BK397</f>
        <v>0</v>
      </c>
      <c r="K397" s="179"/>
      <c r="L397" s="184"/>
      <c r="M397" s="185"/>
      <c r="N397" s="186"/>
      <c r="O397" s="186"/>
      <c r="P397" s="187">
        <f>P398</f>
        <v>0</v>
      </c>
      <c r="Q397" s="186"/>
      <c r="R397" s="187">
        <f>R398</f>
        <v>0</v>
      </c>
      <c r="S397" s="186"/>
      <c r="T397" s="188">
        <f>T398</f>
        <v>0</v>
      </c>
      <c r="AR397" s="189" t="s">
        <v>277</v>
      </c>
      <c r="AT397" s="190" t="s">
        <v>70</v>
      </c>
      <c r="AU397" s="190" t="s">
        <v>79</v>
      </c>
      <c r="AY397" s="189" t="s">
        <v>250</v>
      </c>
      <c r="BK397" s="191">
        <f>BK398</f>
        <v>0</v>
      </c>
    </row>
    <row r="398" spans="2:65" s="1" customFormat="1" ht="22.5" customHeight="1">
      <c r="B398" s="41"/>
      <c r="C398" s="195" t="s">
        <v>1000</v>
      </c>
      <c r="D398" s="195" t="s">
        <v>253</v>
      </c>
      <c r="E398" s="196" t="s">
        <v>3708</v>
      </c>
      <c r="F398" s="197" t="s">
        <v>3709</v>
      </c>
      <c r="G398" s="198" t="s">
        <v>654</v>
      </c>
      <c r="H398" s="199">
        <v>1</v>
      </c>
      <c r="I398" s="200"/>
      <c r="J398" s="201">
        <f>ROUND(I398*H398,2)</f>
        <v>0</v>
      </c>
      <c r="K398" s="197" t="s">
        <v>257</v>
      </c>
      <c r="L398" s="61"/>
      <c r="M398" s="202" t="s">
        <v>21</v>
      </c>
      <c r="N398" s="203" t="s">
        <v>43</v>
      </c>
      <c r="O398" s="42"/>
      <c r="P398" s="204">
        <f>O398*H398</f>
        <v>0</v>
      </c>
      <c r="Q398" s="204">
        <v>0</v>
      </c>
      <c r="R398" s="204">
        <f>Q398*H398</f>
        <v>0</v>
      </c>
      <c r="S398" s="204">
        <v>0</v>
      </c>
      <c r="T398" s="205">
        <f>S398*H398</f>
        <v>0</v>
      </c>
      <c r="AR398" s="24" t="s">
        <v>2368</v>
      </c>
      <c r="AT398" s="24" t="s">
        <v>253</v>
      </c>
      <c r="AU398" s="24" t="s">
        <v>94</v>
      </c>
      <c r="AY398" s="24" t="s">
        <v>250</v>
      </c>
      <c r="BE398" s="206">
        <f>IF(N398="základní",J398,0)</f>
        <v>0</v>
      </c>
      <c r="BF398" s="206">
        <f>IF(N398="snížená",J398,0)</f>
        <v>0</v>
      </c>
      <c r="BG398" s="206">
        <f>IF(N398="zákl. přenesená",J398,0)</f>
        <v>0</v>
      </c>
      <c r="BH398" s="206">
        <f>IF(N398="sníž. přenesená",J398,0)</f>
        <v>0</v>
      </c>
      <c r="BI398" s="206">
        <f>IF(N398="nulová",J398,0)</f>
        <v>0</v>
      </c>
      <c r="BJ398" s="24" t="s">
        <v>94</v>
      </c>
      <c r="BK398" s="206">
        <f>ROUND(I398*H398,2)</f>
        <v>0</v>
      </c>
      <c r="BL398" s="24" t="s">
        <v>2368</v>
      </c>
      <c r="BM398" s="24" t="s">
        <v>3710</v>
      </c>
    </row>
    <row r="399" spans="2:65" s="10" customFormat="1" ht="29.85" customHeight="1">
      <c r="B399" s="178"/>
      <c r="C399" s="179"/>
      <c r="D399" s="192" t="s">
        <v>70</v>
      </c>
      <c r="E399" s="193" t="s">
        <v>3711</v>
      </c>
      <c r="F399" s="193" t="s">
        <v>3712</v>
      </c>
      <c r="G399" s="179"/>
      <c r="H399" s="179"/>
      <c r="I399" s="182"/>
      <c r="J399" s="194">
        <f>BK399</f>
        <v>0</v>
      </c>
      <c r="K399" s="179"/>
      <c r="L399" s="184"/>
      <c r="M399" s="185"/>
      <c r="N399" s="186"/>
      <c r="O399" s="186"/>
      <c r="P399" s="187">
        <f>P400</f>
        <v>0</v>
      </c>
      <c r="Q399" s="186"/>
      <c r="R399" s="187">
        <f>R400</f>
        <v>0</v>
      </c>
      <c r="S399" s="186"/>
      <c r="T399" s="188">
        <f>T400</f>
        <v>0</v>
      </c>
      <c r="AR399" s="189" t="s">
        <v>277</v>
      </c>
      <c r="AT399" s="190" t="s">
        <v>70</v>
      </c>
      <c r="AU399" s="190" t="s">
        <v>79</v>
      </c>
      <c r="AY399" s="189" t="s">
        <v>250</v>
      </c>
      <c r="BK399" s="191">
        <f>BK400</f>
        <v>0</v>
      </c>
    </row>
    <row r="400" spans="2:65" s="1" customFormat="1" ht="22.5" customHeight="1">
      <c r="B400" s="41"/>
      <c r="C400" s="195" t="s">
        <v>1004</v>
      </c>
      <c r="D400" s="195" t="s">
        <v>253</v>
      </c>
      <c r="E400" s="196" t="s">
        <v>3713</v>
      </c>
      <c r="F400" s="197" t="s">
        <v>3714</v>
      </c>
      <c r="G400" s="198" t="s">
        <v>654</v>
      </c>
      <c r="H400" s="199">
        <v>1</v>
      </c>
      <c r="I400" s="200"/>
      <c r="J400" s="201">
        <f>ROUND(I400*H400,2)</f>
        <v>0</v>
      </c>
      <c r="K400" s="197" t="s">
        <v>257</v>
      </c>
      <c r="L400" s="61"/>
      <c r="M400" s="202" t="s">
        <v>21</v>
      </c>
      <c r="N400" s="203" t="s">
        <v>43</v>
      </c>
      <c r="O400" s="42"/>
      <c r="P400" s="204">
        <f>O400*H400</f>
        <v>0</v>
      </c>
      <c r="Q400" s="204">
        <v>0</v>
      </c>
      <c r="R400" s="204">
        <f>Q400*H400</f>
        <v>0</v>
      </c>
      <c r="S400" s="204">
        <v>0</v>
      </c>
      <c r="T400" s="205">
        <f>S400*H400</f>
        <v>0</v>
      </c>
      <c r="AR400" s="24" t="s">
        <v>2368</v>
      </c>
      <c r="AT400" s="24" t="s">
        <v>253</v>
      </c>
      <c r="AU400" s="24" t="s">
        <v>94</v>
      </c>
      <c r="AY400" s="24" t="s">
        <v>250</v>
      </c>
      <c r="BE400" s="206">
        <f>IF(N400="základní",J400,0)</f>
        <v>0</v>
      </c>
      <c r="BF400" s="206">
        <f>IF(N400="snížená",J400,0)</f>
        <v>0</v>
      </c>
      <c r="BG400" s="206">
        <f>IF(N400="zákl. přenesená",J400,0)</f>
        <v>0</v>
      </c>
      <c r="BH400" s="206">
        <f>IF(N400="sníž. přenesená",J400,0)</f>
        <v>0</v>
      </c>
      <c r="BI400" s="206">
        <f>IF(N400="nulová",J400,0)</f>
        <v>0</v>
      </c>
      <c r="BJ400" s="24" t="s">
        <v>94</v>
      </c>
      <c r="BK400" s="206">
        <f>ROUND(I400*H400,2)</f>
        <v>0</v>
      </c>
      <c r="BL400" s="24" t="s">
        <v>2368</v>
      </c>
      <c r="BM400" s="24" t="s">
        <v>3715</v>
      </c>
    </row>
    <row r="401" spans="2:65" s="10" customFormat="1" ht="29.85" customHeight="1">
      <c r="B401" s="178"/>
      <c r="C401" s="179"/>
      <c r="D401" s="192" t="s">
        <v>70</v>
      </c>
      <c r="E401" s="193" t="s">
        <v>3716</v>
      </c>
      <c r="F401" s="193" t="s">
        <v>3717</v>
      </c>
      <c r="G401" s="179"/>
      <c r="H401" s="179"/>
      <c r="I401" s="182"/>
      <c r="J401" s="194">
        <f>BK401</f>
        <v>0</v>
      </c>
      <c r="K401" s="179"/>
      <c r="L401" s="184"/>
      <c r="M401" s="185"/>
      <c r="N401" s="186"/>
      <c r="O401" s="186"/>
      <c r="P401" s="187">
        <f>P402</f>
        <v>0</v>
      </c>
      <c r="Q401" s="186"/>
      <c r="R401" s="187">
        <f>R402</f>
        <v>0</v>
      </c>
      <c r="S401" s="186"/>
      <c r="T401" s="188">
        <f>T402</f>
        <v>0</v>
      </c>
      <c r="AR401" s="189" t="s">
        <v>277</v>
      </c>
      <c r="AT401" s="190" t="s">
        <v>70</v>
      </c>
      <c r="AU401" s="190" t="s">
        <v>79</v>
      </c>
      <c r="AY401" s="189" t="s">
        <v>250</v>
      </c>
      <c r="BK401" s="191">
        <f>BK402</f>
        <v>0</v>
      </c>
    </row>
    <row r="402" spans="2:65" s="1" customFormat="1" ht="22.5" customHeight="1">
      <c r="B402" s="41"/>
      <c r="C402" s="195" t="s">
        <v>1008</v>
      </c>
      <c r="D402" s="195" t="s">
        <v>253</v>
      </c>
      <c r="E402" s="196" t="s">
        <v>3718</v>
      </c>
      <c r="F402" s="197" t="s">
        <v>3719</v>
      </c>
      <c r="G402" s="198" t="s">
        <v>654</v>
      </c>
      <c r="H402" s="199">
        <v>1</v>
      </c>
      <c r="I402" s="200"/>
      <c r="J402" s="201">
        <f>ROUND(I402*H402,2)</f>
        <v>0</v>
      </c>
      <c r="K402" s="197" t="s">
        <v>257</v>
      </c>
      <c r="L402" s="61"/>
      <c r="M402" s="202" t="s">
        <v>21</v>
      </c>
      <c r="N402" s="203" t="s">
        <v>43</v>
      </c>
      <c r="O402" s="42"/>
      <c r="P402" s="204">
        <f>O402*H402</f>
        <v>0</v>
      </c>
      <c r="Q402" s="204">
        <v>0</v>
      </c>
      <c r="R402" s="204">
        <f>Q402*H402</f>
        <v>0</v>
      </c>
      <c r="S402" s="204">
        <v>0</v>
      </c>
      <c r="T402" s="205">
        <f>S402*H402</f>
        <v>0</v>
      </c>
      <c r="AR402" s="24" t="s">
        <v>2368</v>
      </c>
      <c r="AT402" s="24" t="s">
        <v>253</v>
      </c>
      <c r="AU402" s="24" t="s">
        <v>94</v>
      </c>
      <c r="AY402" s="24" t="s">
        <v>250</v>
      </c>
      <c r="BE402" s="206">
        <f>IF(N402="základní",J402,0)</f>
        <v>0</v>
      </c>
      <c r="BF402" s="206">
        <f>IF(N402="snížená",J402,0)</f>
        <v>0</v>
      </c>
      <c r="BG402" s="206">
        <f>IF(N402="zákl. přenesená",J402,0)</f>
        <v>0</v>
      </c>
      <c r="BH402" s="206">
        <f>IF(N402="sníž. přenesená",J402,0)</f>
        <v>0</v>
      </c>
      <c r="BI402" s="206">
        <f>IF(N402="nulová",J402,0)</f>
        <v>0</v>
      </c>
      <c r="BJ402" s="24" t="s">
        <v>94</v>
      </c>
      <c r="BK402" s="206">
        <f>ROUND(I402*H402,2)</f>
        <v>0</v>
      </c>
      <c r="BL402" s="24" t="s">
        <v>2368</v>
      </c>
      <c r="BM402" s="24" t="s">
        <v>3720</v>
      </c>
    </row>
    <row r="403" spans="2:65" s="10" customFormat="1" ht="29.85" customHeight="1">
      <c r="B403" s="178"/>
      <c r="C403" s="179"/>
      <c r="D403" s="192" t="s">
        <v>70</v>
      </c>
      <c r="E403" s="193" t="s">
        <v>2363</v>
      </c>
      <c r="F403" s="193" t="s">
        <v>2364</v>
      </c>
      <c r="G403" s="179"/>
      <c r="H403" s="179"/>
      <c r="I403" s="182"/>
      <c r="J403" s="194">
        <f>BK403</f>
        <v>0</v>
      </c>
      <c r="K403" s="179"/>
      <c r="L403" s="184"/>
      <c r="M403" s="185"/>
      <c r="N403" s="186"/>
      <c r="O403" s="186"/>
      <c r="P403" s="187">
        <f>SUM(P404:P405)</f>
        <v>0</v>
      </c>
      <c r="Q403" s="186"/>
      <c r="R403" s="187">
        <f>SUM(R404:R405)</f>
        <v>0</v>
      </c>
      <c r="S403" s="186"/>
      <c r="T403" s="188">
        <f>SUM(T404:T405)</f>
        <v>0</v>
      </c>
      <c r="AR403" s="189" t="s">
        <v>277</v>
      </c>
      <c r="AT403" s="190" t="s">
        <v>70</v>
      </c>
      <c r="AU403" s="190" t="s">
        <v>79</v>
      </c>
      <c r="AY403" s="189" t="s">
        <v>250</v>
      </c>
      <c r="BK403" s="191">
        <f>SUM(BK404:BK405)</f>
        <v>0</v>
      </c>
    </row>
    <row r="404" spans="2:65" s="1" customFormat="1" ht="22.5" customHeight="1">
      <c r="B404" s="41"/>
      <c r="C404" s="195" t="s">
        <v>1014</v>
      </c>
      <c r="D404" s="195" t="s">
        <v>253</v>
      </c>
      <c r="E404" s="196" t="s">
        <v>3721</v>
      </c>
      <c r="F404" s="197" t="s">
        <v>3722</v>
      </c>
      <c r="G404" s="198" t="s">
        <v>654</v>
      </c>
      <c r="H404" s="199">
        <v>1</v>
      </c>
      <c r="I404" s="200"/>
      <c r="J404" s="201">
        <f>ROUND(I404*H404,2)</f>
        <v>0</v>
      </c>
      <c r="K404" s="197" t="s">
        <v>21</v>
      </c>
      <c r="L404" s="61"/>
      <c r="M404" s="202" t="s">
        <v>21</v>
      </c>
      <c r="N404" s="203" t="s">
        <v>43</v>
      </c>
      <c r="O404" s="42"/>
      <c r="P404" s="204">
        <f>O404*H404</f>
        <v>0</v>
      </c>
      <c r="Q404" s="204">
        <v>0</v>
      </c>
      <c r="R404" s="204">
        <f>Q404*H404</f>
        <v>0</v>
      </c>
      <c r="S404" s="204">
        <v>0</v>
      </c>
      <c r="T404" s="205">
        <f>S404*H404</f>
        <v>0</v>
      </c>
      <c r="AR404" s="24" t="s">
        <v>2368</v>
      </c>
      <c r="AT404" s="24" t="s">
        <v>253</v>
      </c>
      <c r="AU404" s="24" t="s">
        <v>94</v>
      </c>
      <c r="AY404" s="24" t="s">
        <v>250</v>
      </c>
      <c r="BE404" s="206">
        <f>IF(N404="základní",J404,0)</f>
        <v>0</v>
      </c>
      <c r="BF404" s="206">
        <f>IF(N404="snížená",J404,0)</f>
        <v>0</v>
      </c>
      <c r="BG404" s="206">
        <f>IF(N404="zákl. přenesená",J404,0)</f>
        <v>0</v>
      </c>
      <c r="BH404" s="206">
        <f>IF(N404="sníž. přenesená",J404,0)</f>
        <v>0</v>
      </c>
      <c r="BI404" s="206">
        <f>IF(N404="nulová",J404,0)</f>
        <v>0</v>
      </c>
      <c r="BJ404" s="24" t="s">
        <v>94</v>
      </c>
      <c r="BK404" s="206">
        <f>ROUND(I404*H404,2)</f>
        <v>0</v>
      </c>
      <c r="BL404" s="24" t="s">
        <v>2368</v>
      </c>
      <c r="BM404" s="24" t="s">
        <v>3723</v>
      </c>
    </row>
    <row r="405" spans="2:65" s="1" customFormat="1" ht="31.5" customHeight="1">
      <c r="B405" s="41"/>
      <c r="C405" s="195" t="s">
        <v>1018</v>
      </c>
      <c r="D405" s="195" t="s">
        <v>253</v>
      </c>
      <c r="E405" s="196" t="s">
        <v>3724</v>
      </c>
      <c r="F405" s="197" t="s">
        <v>3725</v>
      </c>
      <c r="G405" s="198" t="s">
        <v>654</v>
      </c>
      <c r="H405" s="199">
        <v>1</v>
      </c>
      <c r="I405" s="200"/>
      <c r="J405" s="201">
        <f>ROUND(I405*H405,2)</f>
        <v>0</v>
      </c>
      <c r="K405" s="197" t="s">
        <v>21</v>
      </c>
      <c r="L405" s="61"/>
      <c r="M405" s="202" t="s">
        <v>21</v>
      </c>
      <c r="N405" s="273" t="s">
        <v>43</v>
      </c>
      <c r="O405" s="274"/>
      <c r="P405" s="275">
        <f>O405*H405</f>
        <v>0</v>
      </c>
      <c r="Q405" s="275">
        <v>0</v>
      </c>
      <c r="R405" s="275">
        <f>Q405*H405</f>
        <v>0</v>
      </c>
      <c r="S405" s="275">
        <v>0</v>
      </c>
      <c r="T405" s="276">
        <f>S405*H405</f>
        <v>0</v>
      </c>
      <c r="AR405" s="24" t="s">
        <v>2368</v>
      </c>
      <c r="AT405" s="24" t="s">
        <v>253</v>
      </c>
      <c r="AU405" s="24" t="s">
        <v>94</v>
      </c>
      <c r="AY405" s="24" t="s">
        <v>250</v>
      </c>
      <c r="BE405" s="206">
        <f>IF(N405="základní",J405,0)</f>
        <v>0</v>
      </c>
      <c r="BF405" s="206">
        <f>IF(N405="snížená",J405,0)</f>
        <v>0</v>
      </c>
      <c r="BG405" s="206">
        <f>IF(N405="zákl. přenesená",J405,0)</f>
        <v>0</v>
      </c>
      <c r="BH405" s="206">
        <f>IF(N405="sníž. přenesená",J405,0)</f>
        <v>0</v>
      </c>
      <c r="BI405" s="206">
        <f>IF(N405="nulová",J405,0)</f>
        <v>0</v>
      </c>
      <c r="BJ405" s="24" t="s">
        <v>94</v>
      </c>
      <c r="BK405" s="206">
        <f>ROUND(I405*H405,2)</f>
        <v>0</v>
      </c>
      <c r="BL405" s="24" t="s">
        <v>2368</v>
      </c>
      <c r="BM405" s="24" t="s">
        <v>3726</v>
      </c>
    </row>
    <row r="406" spans="2:65" s="1" customFormat="1" ht="6.95" customHeight="1">
      <c r="B406" s="56"/>
      <c r="C406" s="57"/>
      <c r="D406" s="57"/>
      <c r="E406" s="57"/>
      <c r="F406" s="57"/>
      <c r="G406" s="57"/>
      <c r="H406" s="57"/>
      <c r="I406" s="141"/>
      <c r="J406" s="57"/>
      <c r="K406" s="57"/>
      <c r="L406" s="61"/>
    </row>
  </sheetData>
  <sheetProtection password="CC35" sheet="1" objects="1" scenarios="1" formatCells="0" formatColumns="0" formatRows="0" sort="0" autoFilter="0"/>
  <autoFilter ref="C105:K405"/>
  <mergeCells count="9">
    <mergeCell ref="E96:H96"/>
    <mergeCell ref="E98:H9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10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workbookViewId="0"/>
  </sheetViews>
  <sheetFormatPr defaultRowHeight="13.5"/>
  <cols>
    <col min="1" max="1" width="8.33203125" style="277" customWidth="1"/>
    <col min="2" max="2" width="1.6640625" style="277" customWidth="1"/>
    <col min="3" max="4" width="5" style="277" customWidth="1"/>
    <col min="5" max="5" width="11.6640625" style="277" customWidth="1"/>
    <col min="6" max="6" width="9.1640625" style="277" customWidth="1"/>
    <col min="7" max="7" width="5" style="277" customWidth="1"/>
    <col min="8" max="8" width="77.83203125" style="277" customWidth="1"/>
    <col min="9" max="10" width="20" style="277" customWidth="1"/>
    <col min="11" max="11" width="1.6640625" style="277" customWidth="1"/>
  </cols>
  <sheetData>
    <row r="1" spans="2:11" ht="37.5" customHeight="1"/>
    <row r="2" spans="2:1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pans="2:11" s="15" customFormat="1" ht="45" customHeight="1">
      <c r="B3" s="281"/>
      <c r="C3" s="401" t="s">
        <v>3727</v>
      </c>
      <c r="D3" s="401"/>
      <c r="E3" s="401"/>
      <c r="F3" s="401"/>
      <c r="G3" s="401"/>
      <c r="H3" s="401"/>
      <c r="I3" s="401"/>
      <c r="J3" s="401"/>
      <c r="K3" s="282"/>
    </row>
    <row r="4" spans="2:11" ht="25.5" customHeight="1">
      <c r="B4" s="283"/>
      <c r="C4" s="408" t="s">
        <v>3728</v>
      </c>
      <c r="D4" s="408"/>
      <c r="E4" s="408"/>
      <c r="F4" s="408"/>
      <c r="G4" s="408"/>
      <c r="H4" s="408"/>
      <c r="I4" s="408"/>
      <c r="J4" s="408"/>
      <c r="K4" s="284"/>
    </row>
    <row r="5" spans="2:11" ht="5.25" customHeight="1">
      <c r="B5" s="283"/>
      <c r="C5" s="285"/>
      <c r="D5" s="285"/>
      <c r="E5" s="285"/>
      <c r="F5" s="285"/>
      <c r="G5" s="285"/>
      <c r="H5" s="285"/>
      <c r="I5" s="285"/>
      <c r="J5" s="285"/>
      <c r="K5" s="284"/>
    </row>
    <row r="6" spans="2:11" ht="15" customHeight="1">
      <c r="B6" s="283"/>
      <c r="C6" s="404" t="s">
        <v>3729</v>
      </c>
      <c r="D6" s="404"/>
      <c r="E6" s="404"/>
      <c r="F6" s="404"/>
      <c r="G6" s="404"/>
      <c r="H6" s="404"/>
      <c r="I6" s="404"/>
      <c r="J6" s="404"/>
      <c r="K6" s="284"/>
    </row>
    <row r="7" spans="2:11" ht="15" customHeight="1">
      <c r="B7" s="287"/>
      <c r="C7" s="404" t="s">
        <v>3730</v>
      </c>
      <c r="D7" s="404"/>
      <c r="E7" s="404"/>
      <c r="F7" s="404"/>
      <c r="G7" s="404"/>
      <c r="H7" s="404"/>
      <c r="I7" s="404"/>
      <c r="J7" s="404"/>
      <c r="K7" s="284"/>
    </row>
    <row r="8" spans="2:1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pans="2:11" ht="15" customHeight="1">
      <c r="B9" s="287"/>
      <c r="C9" s="404" t="s">
        <v>3731</v>
      </c>
      <c r="D9" s="404"/>
      <c r="E9" s="404"/>
      <c r="F9" s="404"/>
      <c r="G9" s="404"/>
      <c r="H9" s="404"/>
      <c r="I9" s="404"/>
      <c r="J9" s="404"/>
      <c r="K9" s="284"/>
    </row>
    <row r="10" spans="2:11" ht="15" customHeight="1">
      <c r="B10" s="287"/>
      <c r="C10" s="286"/>
      <c r="D10" s="404" t="s">
        <v>3732</v>
      </c>
      <c r="E10" s="404"/>
      <c r="F10" s="404"/>
      <c r="G10" s="404"/>
      <c r="H10" s="404"/>
      <c r="I10" s="404"/>
      <c r="J10" s="404"/>
      <c r="K10" s="284"/>
    </row>
    <row r="11" spans="2:11" ht="15" customHeight="1">
      <c r="B11" s="287"/>
      <c r="C11" s="288"/>
      <c r="D11" s="404" t="s">
        <v>3733</v>
      </c>
      <c r="E11" s="404"/>
      <c r="F11" s="404"/>
      <c r="G11" s="404"/>
      <c r="H11" s="404"/>
      <c r="I11" s="404"/>
      <c r="J11" s="404"/>
      <c r="K11" s="284"/>
    </row>
    <row r="12" spans="2:11" ht="12.75" customHeight="1">
      <c r="B12" s="287"/>
      <c r="C12" s="288"/>
      <c r="D12" s="288"/>
      <c r="E12" s="288"/>
      <c r="F12" s="288"/>
      <c r="G12" s="288"/>
      <c r="H12" s="288"/>
      <c r="I12" s="288"/>
      <c r="J12" s="288"/>
      <c r="K12" s="284"/>
    </row>
    <row r="13" spans="2:11" ht="15" customHeight="1">
      <c r="B13" s="287"/>
      <c r="C13" s="288"/>
      <c r="D13" s="404" t="s">
        <v>3734</v>
      </c>
      <c r="E13" s="404"/>
      <c r="F13" s="404"/>
      <c r="G13" s="404"/>
      <c r="H13" s="404"/>
      <c r="I13" s="404"/>
      <c r="J13" s="404"/>
      <c r="K13" s="284"/>
    </row>
    <row r="14" spans="2:11" ht="15" customHeight="1">
      <c r="B14" s="287"/>
      <c r="C14" s="288"/>
      <c r="D14" s="404" t="s">
        <v>3735</v>
      </c>
      <c r="E14" s="404"/>
      <c r="F14" s="404"/>
      <c r="G14" s="404"/>
      <c r="H14" s="404"/>
      <c r="I14" s="404"/>
      <c r="J14" s="404"/>
      <c r="K14" s="284"/>
    </row>
    <row r="15" spans="2:11" ht="15" customHeight="1">
      <c r="B15" s="287"/>
      <c r="C15" s="288"/>
      <c r="D15" s="404" t="s">
        <v>3736</v>
      </c>
      <c r="E15" s="404"/>
      <c r="F15" s="404"/>
      <c r="G15" s="404"/>
      <c r="H15" s="404"/>
      <c r="I15" s="404"/>
      <c r="J15" s="404"/>
      <c r="K15" s="284"/>
    </row>
    <row r="16" spans="2:11" ht="15" customHeight="1">
      <c r="B16" s="287"/>
      <c r="C16" s="288"/>
      <c r="D16" s="288"/>
      <c r="E16" s="289" t="s">
        <v>78</v>
      </c>
      <c r="F16" s="404" t="s">
        <v>3737</v>
      </c>
      <c r="G16" s="404"/>
      <c r="H16" s="404"/>
      <c r="I16" s="404"/>
      <c r="J16" s="404"/>
      <c r="K16" s="284"/>
    </row>
    <row r="17" spans="2:11" ht="15" customHeight="1">
      <c r="B17" s="287"/>
      <c r="C17" s="288"/>
      <c r="D17" s="288"/>
      <c r="E17" s="289" t="s">
        <v>3738</v>
      </c>
      <c r="F17" s="404" t="s">
        <v>3739</v>
      </c>
      <c r="G17" s="404"/>
      <c r="H17" s="404"/>
      <c r="I17" s="404"/>
      <c r="J17" s="404"/>
      <c r="K17" s="284"/>
    </row>
    <row r="18" spans="2:11" ht="15" customHeight="1">
      <c r="B18" s="287"/>
      <c r="C18" s="288"/>
      <c r="D18" s="288"/>
      <c r="E18" s="289" t="s">
        <v>3740</v>
      </c>
      <c r="F18" s="404" t="s">
        <v>3741</v>
      </c>
      <c r="G18" s="404"/>
      <c r="H18" s="404"/>
      <c r="I18" s="404"/>
      <c r="J18" s="404"/>
      <c r="K18" s="284"/>
    </row>
    <row r="19" spans="2:11" ht="15" customHeight="1">
      <c r="B19" s="287"/>
      <c r="C19" s="288"/>
      <c r="D19" s="288"/>
      <c r="E19" s="289" t="s">
        <v>3742</v>
      </c>
      <c r="F19" s="404" t="s">
        <v>3743</v>
      </c>
      <c r="G19" s="404"/>
      <c r="H19" s="404"/>
      <c r="I19" s="404"/>
      <c r="J19" s="404"/>
      <c r="K19" s="284"/>
    </row>
    <row r="20" spans="2:11" ht="15" customHeight="1">
      <c r="B20" s="287"/>
      <c r="C20" s="288"/>
      <c r="D20" s="288"/>
      <c r="E20" s="289" t="s">
        <v>3744</v>
      </c>
      <c r="F20" s="404" t="s">
        <v>3745</v>
      </c>
      <c r="G20" s="404"/>
      <c r="H20" s="404"/>
      <c r="I20" s="404"/>
      <c r="J20" s="404"/>
      <c r="K20" s="284"/>
    </row>
    <row r="21" spans="2:11" ht="15" customHeight="1">
      <c r="B21" s="287"/>
      <c r="C21" s="288"/>
      <c r="D21" s="288"/>
      <c r="E21" s="289" t="s">
        <v>3746</v>
      </c>
      <c r="F21" s="404" t="s">
        <v>3747</v>
      </c>
      <c r="G21" s="404"/>
      <c r="H21" s="404"/>
      <c r="I21" s="404"/>
      <c r="J21" s="404"/>
      <c r="K21" s="284"/>
    </row>
    <row r="22" spans="2:11" ht="12.75" customHeight="1">
      <c r="B22" s="287"/>
      <c r="C22" s="288"/>
      <c r="D22" s="288"/>
      <c r="E22" s="288"/>
      <c r="F22" s="288"/>
      <c r="G22" s="288"/>
      <c r="H22" s="288"/>
      <c r="I22" s="288"/>
      <c r="J22" s="288"/>
      <c r="K22" s="284"/>
    </row>
    <row r="23" spans="2:11" ht="15" customHeight="1">
      <c r="B23" s="287"/>
      <c r="C23" s="404" t="s">
        <v>3748</v>
      </c>
      <c r="D23" s="404"/>
      <c r="E23" s="404"/>
      <c r="F23" s="404"/>
      <c r="G23" s="404"/>
      <c r="H23" s="404"/>
      <c r="I23" s="404"/>
      <c r="J23" s="404"/>
      <c r="K23" s="284"/>
    </row>
    <row r="24" spans="2:11" ht="15" customHeight="1">
      <c r="B24" s="287"/>
      <c r="C24" s="404" t="s">
        <v>3749</v>
      </c>
      <c r="D24" s="404"/>
      <c r="E24" s="404"/>
      <c r="F24" s="404"/>
      <c r="G24" s="404"/>
      <c r="H24" s="404"/>
      <c r="I24" s="404"/>
      <c r="J24" s="404"/>
      <c r="K24" s="284"/>
    </row>
    <row r="25" spans="2:11" ht="15" customHeight="1">
      <c r="B25" s="287"/>
      <c r="C25" s="286"/>
      <c r="D25" s="404" t="s">
        <v>3750</v>
      </c>
      <c r="E25" s="404"/>
      <c r="F25" s="404"/>
      <c r="G25" s="404"/>
      <c r="H25" s="404"/>
      <c r="I25" s="404"/>
      <c r="J25" s="404"/>
      <c r="K25" s="284"/>
    </row>
    <row r="26" spans="2:11" ht="15" customHeight="1">
      <c r="B26" s="287"/>
      <c r="C26" s="288"/>
      <c r="D26" s="404" t="s">
        <v>3751</v>
      </c>
      <c r="E26" s="404"/>
      <c r="F26" s="404"/>
      <c r="G26" s="404"/>
      <c r="H26" s="404"/>
      <c r="I26" s="404"/>
      <c r="J26" s="404"/>
      <c r="K26" s="284"/>
    </row>
    <row r="27" spans="2:11" ht="12.75" customHeight="1">
      <c r="B27" s="287"/>
      <c r="C27" s="288"/>
      <c r="D27" s="288"/>
      <c r="E27" s="288"/>
      <c r="F27" s="288"/>
      <c r="G27" s="288"/>
      <c r="H27" s="288"/>
      <c r="I27" s="288"/>
      <c r="J27" s="288"/>
      <c r="K27" s="284"/>
    </row>
    <row r="28" spans="2:11" ht="15" customHeight="1">
      <c r="B28" s="287"/>
      <c r="C28" s="288"/>
      <c r="D28" s="404" t="s">
        <v>3752</v>
      </c>
      <c r="E28" s="404"/>
      <c r="F28" s="404"/>
      <c r="G28" s="404"/>
      <c r="H28" s="404"/>
      <c r="I28" s="404"/>
      <c r="J28" s="404"/>
      <c r="K28" s="284"/>
    </row>
    <row r="29" spans="2:11" ht="15" customHeight="1">
      <c r="B29" s="287"/>
      <c r="C29" s="288"/>
      <c r="D29" s="404" t="s">
        <v>3753</v>
      </c>
      <c r="E29" s="404"/>
      <c r="F29" s="404"/>
      <c r="G29" s="404"/>
      <c r="H29" s="404"/>
      <c r="I29" s="404"/>
      <c r="J29" s="404"/>
      <c r="K29" s="284"/>
    </row>
    <row r="30" spans="2:11" ht="12.75" customHeight="1">
      <c r="B30" s="287"/>
      <c r="C30" s="288"/>
      <c r="D30" s="288"/>
      <c r="E30" s="288"/>
      <c r="F30" s="288"/>
      <c r="G30" s="288"/>
      <c r="H30" s="288"/>
      <c r="I30" s="288"/>
      <c r="J30" s="288"/>
      <c r="K30" s="284"/>
    </row>
    <row r="31" spans="2:11" ht="15" customHeight="1">
      <c r="B31" s="287"/>
      <c r="C31" s="288"/>
      <c r="D31" s="404" t="s">
        <v>3754</v>
      </c>
      <c r="E31" s="404"/>
      <c r="F31" s="404"/>
      <c r="G31" s="404"/>
      <c r="H31" s="404"/>
      <c r="I31" s="404"/>
      <c r="J31" s="404"/>
      <c r="K31" s="284"/>
    </row>
    <row r="32" spans="2:11" ht="15" customHeight="1">
      <c r="B32" s="287"/>
      <c r="C32" s="288"/>
      <c r="D32" s="404" t="s">
        <v>3755</v>
      </c>
      <c r="E32" s="404"/>
      <c r="F32" s="404"/>
      <c r="G32" s="404"/>
      <c r="H32" s="404"/>
      <c r="I32" s="404"/>
      <c r="J32" s="404"/>
      <c r="K32" s="284"/>
    </row>
    <row r="33" spans="2:11" ht="15" customHeight="1">
      <c r="B33" s="287"/>
      <c r="C33" s="288"/>
      <c r="D33" s="404" t="s">
        <v>3756</v>
      </c>
      <c r="E33" s="404"/>
      <c r="F33" s="404"/>
      <c r="G33" s="404"/>
      <c r="H33" s="404"/>
      <c r="I33" s="404"/>
      <c r="J33" s="404"/>
      <c r="K33" s="284"/>
    </row>
    <row r="34" spans="2:11" ht="15" customHeight="1">
      <c r="B34" s="287"/>
      <c r="C34" s="288"/>
      <c r="D34" s="286"/>
      <c r="E34" s="290" t="s">
        <v>235</v>
      </c>
      <c r="F34" s="286"/>
      <c r="G34" s="404" t="s">
        <v>3757</v>
      </c>
      <c r="H34" s="404"/>
      <c r="I34" s="404"/>
      <c r="J34" s="404"/>
      <c r="K34" s="284"/>
    </row>
    <row r="35" spans="2:11" ht="30.75" customHeight="1">
      <c r="B35" s="287"/>
      <c r="C35" s="288"/>
      <c r="D35" s="286"/>
      <c r="E35" s="290" t="s">
        <v>3758</v>
      </c>
      <c r="F35" s="286"/>
      <c r="G35" s="404" t="s">
        <v>3759</v>
      </c>
      <c r="H35" s="404"/>
      <c r="I35" s="404"/>
      <c r="J35" s="404"/>
      <c r="K35" s="284"/>
    </row>
    <row r="36" spans="2:11" ht="15" customHeight="1">
      <c r="B36" s="287"/>
      <c r="C36" s="288"/>
      <c r="D36" s="286"/>
      <c r="E36" s="290" t="s">
        <v>52</v>
      </c>
      <c r="F36" s="286"/>
      <c r="G36" s="404" t="s">
        <v>3760</v>
      </c>
      <c r="H36" s="404"/>
      <c r="I36" s="404"/>
      <c r="J36" s="404"/>
      <c r="K36" s="284"/>
    </row>
    <row r="37" spans="2:11" ht="15" customHeight="1">
      <c r="B37" s="287"/>
      <c r="C37" s="288"/>
      <c r="D37" s="286"/>
      <c r="E37" s="290" t="s">
        <v>236</v>
      </c>
      <c r="F37" s="286"/>
      <c r="G37" s="404" t="s">
        <v>3761</v>
      </c>
      <c r="H37" s="404"/>
      <c r="I37" s="404"/>
      <c r="J37" s="404"/>
      <c r="K37" s="284"/>
    </row>
    <row r="38" spans="2:11" ht="15" customHeight="1">
      <c r="B38" s="287"/>
      <c r="C38" s="288"/>
      <c r="D38" s="286"/>
      <c r="E38" s="290" t="s">
        <v>237</v>
      </c>
      <c r="F38" s="286"/>
      <c r="G38" s="404" t="s">
        <v>3762</v>
      </c>
      <c r="H38" s="404"/>
      <c r="I38" s="404"/>
      <c r="J38" s="404"/>
      <c r="K38" s="284"/>
    </row>
    <row r="39" spans="2:11" ht="15" customHeight="1">
      <c r="B39" s="287"/>
      <c r="C39" s="288"/>
      <c r="D39" s="286"/>
      <c r="E39" s="290" t="s">
        <v>238</v>
      </c>
      <c r="F39" s="286"/>
      <c r="G39" s="404" t="s">
        <v>3763</v>
      </c>
      <c r="H39" s="404"/>
      <c r="I39" s="404"/>
      <c r="J39" s="404"/>
      <c r="K39" s="284"/>
    </row>
    <row r="40" spans="2:11" ht="15" customHeight="1">
      <c r="B40" s="287"/>
      <c r="C40" s="288"/>
      <c r="D40" s="286"/>
      <c r="E40" s="290" t="s">
        <v>3764</v>
      </c>
      <c r="F40" s="286"/>
      <c r="G40" s="404" t="s">
        <v>3765</v>
      </c>
      <c r="H40" s="404"/>
      <c r="I40" s="404"/>
      <c r="J40" s="404"/>
      <c r="K40" s="284"/>
    </row>
    <row r="41" spans="2:11" ht="15" customHeight="1">
      <c r="B41" s="287"/>
      <c r="C41" s="288"/>
      <c r="D41" s="286"/>
      <c r="E41" s="290"/>
      <c r="F41" s="286"/>
      <c r="G41" s="404" t="s">
        <v>3766</v>
      </c>
      <c r="H41" s="404"/>
      <c r="I41" s="404"/>
      <c r="J41" s="404"/>
      <c r="K41" s="284"/>
    </row>
    <row r="42" spans="2:11" ht="15" customHeight="1">
      <c r="B42" s="287"/>
      <c r="C42" s="288"/>
      <c r="D42" s="286"/>
      <c r="E42" s="290" t="s">
        <v>3767</v>
      </c>
      <c r="F42" s="286"/>
      <c r="G42" s="404" t="s">
        <v>3768</v>
      </c>
      <c r="H42" s="404"/>
      <c r="I42" s="404"/>
      <c r="J42" s="404"/>
      <c r="K42" s="284"/>
    </row>
    <row r="43" spans="2:11" ht="15" customHeight="1">
      <c r="B43" s="287"/>
      <c r="C43" s="288"/>
      <c r="D43" s="286"/>
      <c r="E43" s="290" t="s">
        <v>240</v>
      </c>
      <c r="F43" s="286"/>
      <c r="G43" s="404" t="s">
        <v>3769</v>
      </c>
      <c r="H43" s="404"/>
      <c r="I43" s="404"/>
      <c r="J43" s="404"/>
      <c r="K43" s="284"/>
    </row>
    <row r="44" spans="2:11" ht="12.75" customHeight="1">
      <c r="B44" s="287"/>
      <c r="C44" s="288"/>
      <c r="D44" s="286"/>
      <c r="E44" s="286"/>
      <c r="F44" s="286"/>
      <c r="G44" s="286"/>
      <c r="H44" s="286"/>
      <c r="I44" s="286"/>
      <c r="J44" s="286"/>
      <c r="K44" s="284"/>
    </row>
    <row r="45" spans="2:11" ht="15" customHeight="1">
      <c r="B45" s="287"/>
      <c r="C45" s="288"/>
      <c r="D45" s="404" t="s">
        <v>3770</v>
      </c>
      <c r="E45" s="404"/>
      <c r="F45" s="404"/>
      <c r="G45" s="404"/>
      <c r="H45" s="404"/>
      <c r="I45" s="404"/>
      <c r="J45" s="404"/>
      <c r="K45" s="284"/>
    </row>
    <row r="46" spans="2:11" ht="15" customHeight="1">
      <c r="B46" s="287"/>
      <c r="C46" s="288"/>
      <c r="D46" s="288"/>
      <c r="E46" s="404" t="s">
        <v>3771</v>
      </c>
      <c r="F46" s="404"/>
      <c r="G46" s="404"/>
      <c r="H46" s="404"/>
      <c r="I46" s="404"/>
      <c r="J46" s="404"/>
      <c r="K46" s="284"/>
    </row>
    <row r="47" spans="2:11" ht="15" customHeight="1">
      <c r="B47" s="287"/>
      <c r="C47" s="288"/>
      <c r="D47" s="288"/>
      <c r="E47" s="404" t="s">
        <v>3772</v>
      </c>
      <c r="F47" s="404"/>
      <c r="G47" s="404"/>
      <c r="H47" s="404"/>
      <c r="I47" s="404"/>
      <c r="J47" s="404"/>
      <c r="K47" s="284"/>
    </row>
    <row r="48" spans="2:11" ht="15" customHeight="1">
      <c r="B48" s="287"/>
      <c r="C48" s="288"/>
      <c r="D48" s="288"/>
      <c r="E48" s="404" t="s">
        <v>3773</v>
      </c>
      <c r="F48" s="404"/>
      <c r="G48" s="404"/>
      <c r="H48" s="404"/>
      <c r="I48" s="404"/>
      <c r="J48" s="404"/>
      <c r="K48" s="284"/>
    </row>
    <row r="49" spans="2:11" ht="15" customHeight="1">
      <c r="B49" s="287"/>
      <c r="C49" s="288"/>
      <c r="D49" s="404" t="s">
        <v>3774</v>
      </c>
      <c r="E49" s="404"/>
      <c r="F49" s="404"/>
      <c r="G49" s="404"/>
      <c r="H49" s="404"/>
      <c r="I49" s="404"/>
      <c r="J49" s="404"/>
      <c r="K49" s="284"/>
    </row>
    <row r="50" spans="2:11" ht="25.5" customHeight="1">
      <c r="B50" s="283"/>
      <c r="C50" s="408" t="s">
        <v>3775</v>
      </c>
      <c r="D50" s="408"/>
      <c r="E50" s="408"/>
      <c r="F50" s="408"/>
      <c r="G50" s="408"/>
      <c r="H50" s="408"/>
      <c r="I50" s="408"/>
      <c r="J50" s="408"/>
      <c r="K50" s="284"/>
    </row>
    <row r="51" spans="2:11" ht="5.25" customHeight="1">
      <c r="B51" s="283"/>
      <c r="C51" s="285"/>
      <c r="D51" s="285"/>
      <c r="E51" s="285"/>
      <c r="F51" s="285"/>
      <c r="G51" s="285"/>
      <c r="H51" s="285"/>
      <c r="I51" s="285"/>
      <c r="J51" s="285"/>
      <c r="K51" s="284"/>
    </row>
    <row r="52" spans="2:11" ht="15" customHeight="1">
      <c r="B52" s="283"/>
      <c r="C52" s="404" t="s">
        <v>3776</v>
      </c>
      <c r="D52" s="404"/>
      <c r="E52" s="404"/>
      <c r="F52" s="404"/>
      <c r="G52" s="404"/>
      <c r="H52" s="404"/>
      <c r="I52" s="404"/>
      <c r="J52" s="404"/>
      <c r="K52" s="284"/>
    </row>
    <row r="53" spans="2:11" ht="15" customHeight="1">
      <c r="B53" s="283"/>
      <c r="C53" s="404" t="s">
        <v>3777</v>
      </c>
      <c r="D53" s="404"/>
      <c r="E53" s="404"/>
      <c r="F53" s="404"/>
      <c r="G53" s="404"/>
      <c r="H53" s="404"/>
      <c r="I53" s="404"/>
      <c r="J53" s="404"/>
      <c r="K53" s="284"/>
    </row>
    <row r="54" spans="2:11" ht="12.75" customHeight="1">
      <c r="B54" s="283"/>
      <c r="C54" s="286"/>
      <c r="D54" s="286"/>
      <c r="E54" s="286"/>
      <c r="F54" s="286"/>
      <c r="G54" s="286"/>
      <c r="H54" s="286"/>
      <c r="I54" s="286"/>
      <c r="J54" s="286"/>
      <c r="K54" s="284"/>
    </row>
    <row r="55" spans="2:11" ht="15" customHeight="1">
      <c r="B55" s="283"/>
      <c r="C55" s="404" t="s">
        <v>3778</v>
      </c>
      <c r="D55" s="404"/>
      <c r="E55" s="404"/>
      <c r="F55" s="404"/>
      <c r="G55" s="404"/>
      <c r="H55" s="404"/>
      <c r="I55" s="404"/>
      <c r="J55" s="404"/>
      <c r="K55" s="284"/>
    </row>
    <row r="56" spans="2:11" ht="15" customHeight="1">
      <c r="B56" s="283"/>
      <c r="C56" s="288"/>
      <c r="D56" s="404" t="s">
        <v>3779</v>
      </c>
      <c r="E56" s="404"/>
      <c r="F56" s="404"/>
      <c r="G56" s="404"/>
      <c r="H56" s="404"/>
      <c r="I56" s="404"/>
      <c r="J56" s="404"/>
      <c r="K56" s="284"/>
    </row>
    <row r="57" spans="2:11" ht="15" customHeight="1">
      <c r="B57" s="283"/>
      <c r="C57" s="288"/>
      <c r="D57" s="404" t="s">
        <v>3780</v>
      </c>
      <c r="E57" s="404"/>
      <c r="F57" s="404"/>
      <c r="G57" s="404"/>
      <c r="H57" s="404"/>
      <c r="I57" s="404"/>
      <c r="J57" s="404"/>
      <c r="K57" s="284"/>
    </row>
    <row r="58" spans="2:11" ht="15" customHeight="1">
      <c r="B58" s="283"/>
      <c r="C58" s="288"/>
      <c r="D58" s="404" t="s">
        <v>3781</v>
      </c>
      <c r="E58" s="404"/>
      <c r="F58" s="404"/>
      <c r="G58" s="404"/>
      <c r="H58" s="404"/>
      <c r="I58" s="404"/>
      <c r="J58" s="404"/>
      <c r="K58" s="284"/>
    </row>
    <row r="59" spans="2:11" ht="15" customHeight="1">
      <c r="B59" s="283"/>
      <c r="C59" s="288"/>
      <c r="D59" s="404" t="s">
        <v>3782</v>
      </c>
      <c r="E59" s="404"/>
      <c r="F59" s="404"/>
      <c r="G59" s="404"/>
      <c r="H59" s="404"/>
      <c r="I59" s="404"/>
      <c r="J59" s="404"/>
      <c r="K59" s="284"/>
    </row>
    <row r="60" spans="2:11" ht="15" customHeight="1">
      <c r="B60" s="283"/>
      <c r="C60" s="288"/>
      <c r="D60" s="405" t="s">
        <v>3783</v>
      </c>
      <c r="E60" s="405"/>
      <c r="F60" s="405"/>
      <c r="G60" s="405"/>
      <c r="H60" s="405"/>
      <c r="I60" s="405"/>
      <c r="J60" s="405"/>
      <c r="K60" s="284"/>
    </row>
    <row r="61" spans="2:11" ht="15" customHeight="1">
      <c r="B61" s="283"/>
      <c r="C61" s="288"/>
      <c r="D61" s="404" t="s">
        <v>3784</v>
      </c>
      <c r="E61" s="404"/>
      <c r="F61" s="404"/>
      <c r="G61" s="404"/>
      <c r="H61" s="404"/>
      <c r="I61" s="404"/>
      <c r="J61" s="404"/>
      <c r="K61" s="284"/>
    </row>
    <row r="62" spans="2:11" ht="12.75" customHeight="1">
      <c r="B62" s="283"/>
      <c r="C62" s="288"/>
      <c r="D62" s="288"/>
      <c r="E62" s="291"/>
      <c r="F62" s="288"/>
      <c r="G62" s="288"/>
      <c r="H62" s="288"/>
      <c r="I62" s="288"/>
      <c r="J62" s="288"/>
      <c r="K62" s="284"/>
    </row>
    <row r="63" spans="2:11" ht="15" customHeight="1">
      <c r="B63" s="283"/>
      <c r="C63" s="288"/>
      <c r="D63" s="404" t="s">
        <v>3785</v>
      </c>
      <c r="E63" s="404"/>
      <c r="F63" s="404"/>
      <c r="G63" s="404"/>
      <c r="H63" s="404"/>
      <c r="I63" s="404"/>
      <c r="J63" s="404"/>
      <c r="K63" s="284"/>
    </row>
    <row r="64" spans="2:11" ht="15" customHeight="1">
      <c r="B64" s="283"/>
      <c r="C64" s="288"/>
      <c r="D64" s="405" t="s">
        <v>3786</v>
      </c>
      <c r="E64" s="405"/>
      <c r="F64" s="405"/>
      <c r="G64" s="405"/>
      <c r="H64" s="405"/>
      <c r="I64" s="405"/>
      <c r="J64" s="405"/>
      <c r="K64" s="284"/>
    </row>
    <row r="65" spans="2:11" ht="15" customHeight="1">
      <c r="B65" s="283"/>
      <c r="C65" s="288"/>
      <c r="D65" s="404" t="s">
        <v>3787</v>
      </c>
      <c r="E65" s="404"/>
      <c r="F65" s="404"/>
      <c r="G65" s="404"/>
      <c r="H65" s="404"/>
      <c r="I65" s="404"/>
      <c r="J65" s="404"/>
      <c r="K65" s="284"/>
    </row>
    <row r="66" spans="2:11" ht="15" customHeight="1">
      <c r="B66" s="283"/>
      <c r="C66" s="288"/>
      <c r="D66" s="404" t="s">
        <v>3788</v>
      </c>
      <c r="E66" s="404"/>
      <c r="F66" s="404"/>
      <c r="G66" s="404"/>
      <c r="H66" s="404"/>
      <c r="I66" s="404"/>
      <c r="J66" s="404"/>
      <c r="K66" s="284"/>
    </row>
    <row r="67" spans="2:11" ht="15" customHeight="1">
      <c r="B67" s="283"/>
      <c r="C67" s="288"/>
      <c r="D67" s="404" t="s">
        <v>3789</v>
      </c>
      <c r="E67" s="404"/>
      <c r="F67" s="404"/>
      <c r="G67" s="404"/>
      <c r="H67" s="404"/>
      <c r="I67" s="404"/>
      <c r="J67" s="404"/>
      <c r="K67" s="284"/>
    </row>
    <row r="68" spans="2:11" ht="15" customHeight="1">
      <c r="B68" s="283"/>
      <c r="C68" s="288"/>
      <c r="D68" s="404" t="s">
        <v>3790</v>
      </c>
      <c r="E68" s="404"/>
      <c r="F68" s="404"/>
      <c r="G68" s="404"/>
      <c r="H68" s="404"/>
      <c r="I68" s="404"/>
      <c r="J68" s="404"/>
      <c r="K68" s="284"/>
    </row>
    <row r="69" spans="2:11" ht="12.75" customHeight="1">
      <c r="B69" s="292"/>
      <c r="C69" s="293"/>
      <c r="D69" s="293"/>
      <c r="E69" s="293"/>
      <c r="F69" s="293"/>
      <c r="G69" s="293"/>
      <c r="H69" s="293"/>
      <c r="I69" s="293"/>
      <c r="J69" s="293"/>
      <c r="K69" s="294"/>
    </row>
    <row r="70" spans="2:11" ht="18.75" customHeight="1">
      <c r="B70" s="295"/>
      <c r="C70" s="295"/>
      <c r="D70" s="295"/>
      <c r="E70" s="295"/>
      <c r="F70" s="295"/>
      <c r="G70" s="295"/>
      <c r="H70" s="295"/>
      <c r="I70" s="295"/>
      <c r="J70" s="295"/>
      <c r="K70" s="296"/>
    </row>
    <row r="71" spans="2:11" ht="18.75" customHeight="1">
      <c r="B71" s="296"/>
      <c r="C71" s="296"/>
      <c r="D71" s="296"/>
      <c r="E71" s="296"/>
      <c r="F71" s="296"/>
      <c r="G71" s="296"/>
      <c r="H71" s="296"/>
      <c r="I71" s="296"/>
      <c r="J71" s="296"/>
      <c r="K71" s="296"/>
    </row>
    <row r="72" spans="2:11" ht="7.5" customHeight="1">
      <c r="B72" s="297"/>
      <c r="C72" s="298"/>
      <c r="D72" s="298"/>
      <c r="E72" s="298"/>
      <c r="F72" s="298"/>
      <c r="G72" s="298"/>
      <c r="H72" s="298"/>
      <c r="I72" s="298"/>
      <c r="J72" s="298"/>
      <c r="K72" s="299"/>
    </row>
    <row r="73" spans="2:11" ht="45" customHeight="1">
      <c r="B73" s="300"/>
      <c r="C73" s="406" t="s">
        <v>91</v>
      </c>
      <c r="D73" s="406"/>
      <c r="E73" s="406"/>
      <c r="F73" s="406"/>
      <c r="G73" s="406"/>
      <c r="H73" s="406"/>
      <c r="I73" s="406"/>
      <c r="J73" s="406"/>
      <c r="K73" s="301"/>
    </row>
    <row r="74" spans="2:11" ht="17.25" customHeight="1">
      <c r="B74" s="300"/>
      <c r="C74" s="302" t="s">
        <v>3791</v>
      </c>
      <c r="D74" s="302"/>
      <c r="E74" s="302"/>
      <c r="F74" s="302" t="s">
        <v>3792</v>
      </c>
      <c r="G74" s="303"/>
      <c r="H74" s="302" t="s">
        <v>236</v>
      </c>
      <c r="I74" s="302" t="s">
        <v>56</v>
      </c>
      <c r="J74" s="302" t="s">
        <v>3793</v>
      </c>
      <c r="K74" s="301"/>
    </row>
    <row r="75" spans="2:11" ht="17.25" customHeight="1">
      <c r="B75" s="300"/>
      <c r="C75" s="304" t="s">
        <v>3794</v>
      </c>
      <c r="D75" s="304"/>
      <c r="E75" s="304"/>
      <c r="F75" s="305" t="s">
        <v>3795</v>
      </c>
      <c r="G75" s="306"/>
      <c r="H75" s="304"/>
      <c r="I75" s="304"/>
      <c r="J75" s="304" t="s">
        <v>3796</v>
      </c>
      <c r="K75" s="301"/>
    </row>
    <row r="76" spans="2:11" ht="5.25" customHeight="1">
      <c r="B76" s="300"/>
      <c r="C76" s="307"/>
      <c r="D76" s="307"/>
      <c r="E76" s="307"/>
      <c r="F76" s="307"/>
      <c r="G76" s="308"/>
      <c r="H76" s="307"/>
      <c r="I76" s="307"/>
      <c r="J76" s="307"/>
      <c r="K76" s="301"/>
    </row>
    <row r="77" spans="2:11" ht="15" customHeight="1">
      <c r="B77" s="300"/>
      <c r="C77" s="290" t="s">
        <v>52</v>
      </c>
      <c r="D77" s="307"/>
      <c r="E77" s="307"/>
      <c r="F77" s="309" t="s">
        <v>3797</v>
      </c>
      <c r="G77" s="308"/>
      <c r="H77" s="290" t="s">
        <v>3798</v>
      </c>
      <c r="I77" s="290" t="s">
        <v>3799</v>
      </c>
      <c r="J77" s="290">
        <v>20</v>
      </c>
      <c r="K77" s="301"/>
    </row>
    <row r="78" spans="2:11" ht="15" customHeight="1">
      <c r="B78" s="300"/>
      <c r="C78" s="290" t="s">
        <v>3800</v>
      </c>
      <c r="D78" s="290"/>
      <c r="E78" s="290"/>
      <c r="F78" s="309" t="s">
        <v>3797</v>
      </c>
      <c r="G78" s="308"/>
      <c r="H78" s="290" t="s">
        <v>3801</v>
      </c>
      <c r="I78" s="290" t="s">
        <v>3799</v>
      </c>
      <c r="J78" s="290">
        <v>120</v>
      </c>
      <c r="K78" s="301"/>
    </row>
    <row r="79" spans="2:11" ht="15" customHeight="1">
      <c r="B79" s="310"/>
      <c r="C79" s="290" t="s">
        <v>3802</v>
      </c>
      <c r="D79" s="290"/>
      <c r="E79" s="290"/>
      <c r="F79" s="309" t="s">
        <v>3803</v>
      </c>
      <c r="G79" s="308"/>
      <c r="H79" s="290" t="s">
        <v>3804</v>
      </c>
      <c r="I79" s="290" t="s">
        <v>3799</v>
      </c>
      <c r="J79" s="290">
        <v>50</v>
      </c>
      <c r="K79" s="301"/>
    </row>
    <row r="80" spans="2:11" ht="15" customHeight="1">
      <c r="B80" s="310"/>
      <c r="C80" s="290" t="s">
        <v>3805</v>
      </c>
      <c r="D80" s="290"/>
      <c r="E80" s="290"/>
      <c r="F80" s="309" t="s">
        <v>3797</v>
      </c>
      <c r="G80" s="308"/>
      <c r="H80" s="290" t="s">
        <v>3806</v>
      </c>
      <c r="I80" s="290" t="s">
        <v>3807</v>
      </c>
      <c r="J80" s="290"/>
      <c r="K80" s="301"/>
    </row>
    <row r="81" spans="2:11" ht="15" customHeight="1">
      <c r="B81" s="310"/>
      <c r="C81" s="311" t="s">
        <v>3808</v>
      </c>
      <c r="D81" s="311"/>
      <c r="E81" s="311"/>
      <c r="F81" s="312" t="s">
        <v>3803</v>
      </c>
      <c r="G81" s="311"/>
      <c r="H81" s="311" t="s">
        <v>3809</v>
      </c>
      <c r="I81" s="311" t="s">
        <v>3799</v>
      </c>
      <c r="J81" s="311">
        <v>15</v>
      </c>
      <c r="K81" s="301"/>
    </row>
    <row r="82" spans="2:11" ht="15" customHeight="1">
      <c r="B82" s="310"/>
      <c r="C82" s="311" t="s">
        <v>3810</v>
      </c>
      <c r="D82" s="311"/>
      <c r="E82" s="311"/>
      <c r="F82" s="312" t="s">
        <v>3803</v>
      </c>
      <c r="G82" s="311"/>
      <c r="H82" s="311" t="s">
        <v>3811</v>
      </c>
      <c r="I82" s="311" t="s">
        <v>3799</v>
      </c>
      <c r="J82" s="311">
        <v>15</v>
      </c>
      <c r="K82" s="301"/>
    </row>
    <row r="83" spans="2:11" ht="15" customHeight="1">
      <c r="B83" s="310"/>
      <c r="C83" s="311" t="s">
        <v>3812</v>
      </c>
      <c r="D83" s="311"/>
      <c r="E83" s="311"/>
      <c r="F83" s="312" t="s">
        <v>3803</v>
      </c>
      <c r="G83" s="311"/>
      <c r="H83" s="311" t="s">
        <v>3813</v>
      </c>
      <c r="I83" s="311" t="s">
        <v>3799</v>
      </c>
      <c r="J83" s="311">
        <v>20</v>
      </c>
      <c r="K83" s="301"/>
    </row>
    <row r="84" spans="2:11" ht="15" customHeight="1">
      <c r="B84" s="310"/>
      <c r="C84" s="311" t="s">
        <v>3814</v>
      </c>
      <c r="D84" s="311"/>
      <c r="E84" s="311"/>
      <c r="F84" s="312" t="s">
        <v>3803</v>
      </c>
      <c r="G84" s="311"/>
      <c r="H84" s="311" t="s">
        <v>3815</v>
      </c>
      <c r="I84" s="311" t="s">
        <v>3799</v>
      </c>
      <c r="J84" s="311">
        <v>20</v>
      </c>
      <c r="K84" s="301"/>
    </row>
    <row r="85" spans="2:11" ht="15" customHeight="1">
      <c r="B85" s="310"/>
      <c r="C85" s="290" t="s">
        <v>3816</v>
      </c>
      <c r="D85" s="290"/>
      <c r="E85" s="290"/>
      <c r="F85" s="309" t="s">
        <v>3803</v>
      </c>
      <c r="G85" s="308"/>
      <c r="H85" s="290" t="s">
        <v>3817</v>
      </c>
      <c r="I85" s="290" t="s">
        <v>3799</v>
      </c>
      <c r="J85" s="290">
        <v>50</v>
      </c>
      <c r="K85" s="301"/>
    </row>
    <row r="86" spans="2:11" ht="15" customHeight="1">
      <c r="B86" s="310"/>
      <c r="C86" s="290" t="s">
        <v>3818</v>
      </c>
      <c r="D86" s="290"/>
      <c r="E86" s="290"/>
      <c r="F86" s="309" t="s">
        <v>3803</v>
      </c>
      <c r="G86" s="308"/>
      <c r="H86" s="290" t="s">
        <v>3819</v>
      </c>
      <c r="I86" s="290" t="s">
        <v>3799</v>
      </c>
      <c r="J86" s="290">
        <v>20</v>
      </c>
      <c r="K86" s="301"/>
    </row>
    <row r="87" spans="2:11" ht="15" customHeight="1">
      <c r="B87" s="310"/>
      <c r="C87" s="290" t="s">
        <v>3820</v>
      </c>
      <c r="D87" s="290"/>
      <c r="E87" s="290"/>
      <c r="F87" s="309" t="s">
        <v>3803</v>
      </c>
      <c r="G87" s="308"/>
      <c r="H87" s="290" t="s">
        <v>3821</v>
      </c>
      <c r="I87" s="290" t="s">
        <v>3799</v>
      </c>
      <c r="J87" s="290">
        <v>20</v>
      </c>
      <c r="K87" s="301"/>
    </row>
    <row r="88" spans="2:11" ht="15" customHeight="1">
      <c r="B88" s="310"/>
      <c r="C88" s="290" t="s">
        <v>3822</v>
      </c>
      <c r="D88" s="290"/>
      <c r="E88" s="290"/>
      <c r="F88" s="309" t="s">
        <v>3803</v>
      </c>
      <c r="G88" s="308"/>
      <c r="H88" s="290" t="s">
        <v>3823</v>
      </c>
      <c r="I88" s="290" t="s">
        <v>3799</v>
      </c>
      <c r="J88" s="290">
        <v>50</v>
      </c>
      <c r="K88" s="301"/>
    </row>
    <row r="89" spans="2:11" ht="15" customHeight="1">
      <c r="B89" s="310"/>
      <c r="C89" s="290" t="s">
        <v>3824</v>
      </c>
      <c r="D89" s="290"/>
      <c r="E89" s="290"/>
      <c r="F89" s="309" t="s">
        <v>3803</v>
      </c>
      <c r="G89" s="308"/>
      <c r="H89" s="290" t="s">
        <v>3824</v>
      </c>
      <c r="I89" s="290" t="s">
        <v>3799</v>
      </c>
      <c r="J89" s="290">
        <v>50</v>
      </c>
      <c r="K89" s="301"/>
    </row>
    <row r="90" spans="2:11" ht="15" customHeight="1">
      <c r="B90" s="310"/>
      <c r="C90" s="290" t="s">
        <v>241</v>
      </c>
      <c r="D90" s="290"/>
      <c r="E90" s="290"/>
      <c r="F90" s="309" t="s">
        <v>3803</v>
      </c>
      <c r="G90" s="308"/>
      <c r="H90" s="290" t="s">
        <v>3825</v>
      </c>
      <c r="I90" s="290" t="s">
        <v>3799</v>
      </c>
      <c r="J90" s="290">
        <v>255</v>
      </c>
      <c r="K90" s="301"/>
    </row>
    <row r="91" spans="2:11" ht="15" customHeight="1">
      <c r="B91" s="310"/>
      <c r="C91" s="290" t="s">
        <v>3826</v>
      </c>
      <c r="D91" s="290"/>
      <c r="E91" s="290"/>
      <c r="F91" s="309" t="s">
        <v>3797</v>
      </c>
      <c r="G91" s="308"/>
      <c r="H91" s="290" t="s">
        <v>3827</v>
      </c>
      <c r="I91" s="290" t="s">
        <v>3828</v>
      </c>
      <c r="J91" s="290"/>
      <c r="K91" s="301"/>
    </row>
    <row r="92" spans="2:11" ht="15" customHeight="1">
      <c r="B92" s="310"/>
      <c r="C92" s="290" t="s">
        <v>3829</v>
      </c>
      <c r="D92" s="290"/>
      <c r="E92" s="290"/>
      <c r="F92" s="309" t="s">
        <v>3797</v>
      </c>
      <c r="G92" s="308"/>
      <c r="H92" s="290" t="s">
        <v>3830</v>
      </c>
      <c r="I92" s="290" t="s">
        <v>3831</v>
      </c>
      <c r="J92" s="290"/>
      <c r="K92" s="301"/>
    </row>
    <row r="93" spans="2:11" ht="15" customHeight="1">
      <c r="B93" s="310"/>
      <c r="C93" s="290" t="s">
        <v>3832</v>
      </c>
      <c r="D93" s="290"/>
      <c r="E93" s="290"/>
      <c r="F93" s="309" t="s">
        <v>3797</v>
      </c>
      <c r="G93" s="308"/>
      <c r="H93" s="290" t="s">
        <v>3832</v>
      </c>
      <c r="I93" s="290" t="s">
        <v>3831</v>
      </c>
      <c r="J93" s="290"/>
      <c r="K93" s="301"/>
    </row>
    <row r="94" spans="2:11" ht="15" customHeight="1">
      <c r="B94" s="310"/>
      <c r="C94" s="290" t="s">
        <v>37</v>
      </c>
      <c r="D94" s="290"/>
      <c r="E94" s="290"/>
      <c r="F94" s="309" t="s">
        <v>3797</v>
      </c>
      <c r="G94" s="308"/>
      <c r="H94" s="290" t="s">
        <v>3833</v>
      </c>
      <c r="I94" s="290" t="s">
        <v>3831</v>
      </c>
      <c r="J94" s="290"/>
      <c r="K94" s="301"/>
    </row>
    <row r="95" spans="2:11" ht="15" customHeight="1">
      <c r="B95" s="310"/>
      <c r="C95" s="290" t="s">
        <v>47</v>
      </c>
      <c r="D95" s="290"/>
      <c r="E95" s="290"/>
      <c r="F95" s="309" t="s">
        <v>3797</v>
      </c>
      <c r="G95" s="308"/>
      <c r="H95" s="290" t="s">
        <v>3834</v>
      </c>
      <c r="I95" s="290" t="s">
        <v>3831</v>
      </c>
      <c r="J95" s="290"/>
      <c r="K95" s="301"/>
    </row>
    <row r="96" spans="2:11" ht="15" customHeight="1">
      <c r="B96" s="313"/>
      <c r="C96" s="314"/>
      <c r="D96" s="314"/>
      <c r="E96" s="314"/>
      <c r="F96" s="314"/>
      <c r="G96" s="314"/>
      <c r="H96" s="314"/>
      <c r="I96" s="314"/>
      <c r="J96" s="314"/>
      <c r="K96" s="315"/>
    </row>
    <row r="97" spans="2:11" ht="18.75" customHeight="1">
      <c r="B97" s="316"/>
      <c r="C97" s="317"/>
      <c r="D97" s="317"/>
      <c r="E97" s="317"/>
      <c r="F97" s="317"/>
      <c r="G97" s="317"/>
      <c r="H97" s="317"/>
      <c r="I97" s="317"/>
      <c r="J97" s="317"/>
      <c r="K97" s="316"/>
    </row>
    <row r="98" spans="2:11" ht="18.75" customHeight="1">
      <c r="B98" s="296"/>
      <c r="C98" s="296"/>
      <c r="D98" s="296"/>
      <c r="E98" s="296"/>
      <c r="F98" s="296"/>
      <c r="G98" s="296"/>
      <c r="H98" s="296"/>
      <c r="I98" s="296"/>
      <c r="J98" s="296"/>
      <c r="K98" s="296"/>
    </row>
    <row r="99" spans="2:11" ht="7.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9"/>
    </row>
    <row r="100" spans="2:11" ht="45" customHeight="1">
      <c r="B100" s="300"/>
      <c r="C100" s="406" t="s">
        <v>3835</v>
      </c>
      <c r="D100" s="406"/>
      <c r="E100" s="406"/>
      <c r="F100" s="406"/>
      <c r="G100" s="406"/>
      <c r="H100" s="406"/>
      <c r="I100" s="406"/>
      <c r="J100" s="406"/>
      <c r="K100" s="301"/>
    </row>
    <row r="101" spans="2:11" ht="17.25" customHeight="1">
      <c r="B101" s="300"/>
      <c r="C101" s="302" t="s">
        <v>3791</v>
      </c>
      <c r="D101" s="302"/>
      <c r="E101" s="302"/>
      <c r="F101" s="302" t="s">
        <v>3792</v>
      </c>
      <c r="G101" s="303"/>
      <c r="H101" s="302" t="s">
        <v>236</v>
      </c>
      <c r="I101" s="302" t="s">
        <v>56</v>
      </c>
      <c r="J101" s="302" t="s">
        <v>3793</v>
      </c>
      <c r="K101" s="301"/>
    </row>
    <row r="102" spans="2:11" ht="17.25" customHeight="1">
      <c r="B102" s="300"/>
      <c r="C102" s="304" t="s">
        <v>3794</v>
      </c>
      <c r="D102" s="304"/>
      <c r="E102" s="304"/>
      <c r="F102" s="305" t="s">
        <v>3795</v>
      </c>
      <c r="G102" s="306"/>
      <c r="H102" s="304"/>
      <c r="I102" s="304"/>
      <c r="J102" s="304" t="s">
        <v>3796</v>
      </c>
      <c r="K102" s="301"/>
    </row>
    <row r="103" spans="2:11" ht="5.25" customHeight="1">
      <c r="B103" s="300"/>
      <c r="C103" s="302"/>
      <c r="D103" s="302"/>
      <c r="E103" s="302"/>
      <c r="F103" s="302"/>
      <c r="G103" s="318"/>
      <c r="H103" s="302"/>
      <c r="I103" s="302"/>
      <c r="J103" s="302"/>
      <c r="K103" s="301"/>
    </row>
    <row r="104" spans="2:11" ht="15" customHeight="1">
      <c r="B104" s="300"/>
      <c r="C104" s="290" t="s">
        <v>52</v>
      </c>
      <c r="D104" s="307"/>
      <c r="E104" s="307"/>
      <c r="F104" s="309" t="s">
        <v>3797</v>
      </c>
      <c r="G104" s="318"/>
      <c r="H104" s="290" t="s">
        <v>3836</v>
      </c>
      <c r="I104" s="290" t="s">
        <v>3799</v>
      </c>
      <c r="J104" s="290">
        <v>20</v>
      </c>
      <c r="K104" s="301"/>
    </row>
    <row r="105" spans="2:11" ht="15" customHeight="1">
      <c r="B105" s="300"/>
      <c r="C105" s="290" t="s">
        <v>3800</v>
      </c>
      <c r="D105" s="290"/>
      <c r="E105" s="290"/>
      <c r="F105" s="309" t="s">
        <v>3797</v>
      </c>
      <c r="G105" s="290"/>
      <c r="H105" s="290" t="s">
        <v>3836</v>
      </c>
      <c r="I105" s="290" t="s">
        <v>3799</v>
      </c>
      <c r="J105" s="290">
        <v>120</v>
      </c>
      <c r="K105" s="301"/>
    </row>
    <row r="106" spans="2:11" ht="15" customHeight="1">
      <c r="B106" s="310"/>
      <c r="C106" s="290" t="s">
        <v>3802</v>
      </c>
      <c r="D106" s="290"/>
      <c r="E106" s="290"/>
      <c r="F106" s="309" t="s">
        <v>3803</v>
      </c>
      <c r="G106" s="290"/>
      <c r="H106" s="290" t="s">
        <v>3836</v>
      </c>
      <c r="I106" s="290" t="s">
        <v>3799</v>
      </c>
      <c r="J106" s="290">
        <v>50</v>
      </c>
      <c r="K106" s="301"/>
    </row>
    <row r="107" spans="2:11" ht="15" customHeight="1">
      <c r="B107" s="310"/>
      <c r="C107" s="290" t="s">
        <v>3805</v>
      </c>
      <c r="D107" s="290"/>
      <c r="E107" s="290"/>
      <c r="F107" s="309" t="s">
        <v>3797</v>
      </c>
      <c r="G107" s="290"/>
      <c r="H107" s="290" t="s">
        <v>3836</v>
      </c>
      <c r="I107" s="290" t="s">
        <v>3807</v>
      </c>
      <c r="J107" s="290"/>
      <c r="K107" s="301"/>
    </row>
    <row r="108" spans="2:11" ht="15" customHeight="1">
      <c r="B108" s="310"/>
      <c r="C108" s="290" t="s">
        <v>3816</v>
      </c>
      <c r="D108" s="290"/>
      <c r="E108" s="290"/>
      <c r="F108" s="309" t="s">
        <v>3803</v>
      </c>
      <c r="G108" s="290"/>
      <c r="H108" s="290" t="s">
        <v>3836</v>
      </c>
      <c r="I108" s="290" t="s">
        <v>3799</v>
      </c>
      <c r="J108" s="290">
        <v>50</v>
      </c>
      <c r="K108" s="301"/>
    </row>
    <row r="109" spans="2:11" ht="15" customHeight="1">
      <c r="B109" s="310"/>
      <c r="C109" s="290" t="s">
        <v>3824</v>
      </c>
      <c r="D109" s="290"/>
      <c r="E109" s="290"/>
      <c r="F109" s="309" t="s">
        <v>3803</v>
      </c>
      <c r="G109" s="290"/>
      <c r="H109" s="290" t="s">
        <v>3836</v>
      </c>
      <c r="I109" s="290" t="s">
        <v>3799</v>
      </c>
      <c r="J109" s="290">
        <v>50</v>
      </c>
      <c r="K109" s="301"/>
    </row>
    <row r="110" spans="2:11" ht="15" customHeight="1">
      <c r="B110" s="310"/>
      <c r="C110" s="290" t="s">
        <v>3822</v>
      </c>
      <c r="D110" s="290"/>
      <c r="E110" s="290"/>
      <c r="F110" s="309" t="s">
        <v>3803</v>
      </c>
      <c r="G110" s="290"/>
      <c r="H110" s="290" t="s">
        <v>3836</v>
      </c>
      <c r="I110" s="290" t="s">
        <v>3799</v>
      </c>
      <c r="J110" s="290">
        <v>50</v>
      </c>
      <c r="K110" s="301"/>
    </row>
    <row r="111" spans="2:11" ht="15" customHeight="1">
      <c r="B111" s="310"/>
      <c r="C111" s="290" t="s">
        <v>52</v>
      </c>
      <c r="D111" s="290"/>
      <c r="E111" s="290"/>
      <c r="F111" s="309" t="s">
        <v>3797</v>
      </c>
      <c r="G111" s="290"/>
      <c r="H111" s="290" t="s">
        <v>3837</v>
      </c>
      <c r="I111" s="290" t="s">
        <v>3799</v>
      </c>
      <c r="J111" s="290">
        <v>20</v>
      </c>
      <c r="K111" s="301"/>
    </row>
    <row r="112" spans="2:11" ht="15" customHeight="1">
      <c r="B112" s="310"/>
      <c r="C112" s="290" t="s">
        <v>3838</v>
      </c>
      <c r="D112" s="290"/>
      <c r="E112" s="290"/>
      <c r="F112" s="309" t="s">
        <v>3797</v>
      </c>
      <c r="G112" s="290"/>
      <c r="H112" s="290" t="s">
        <v>3839</v>
      </c>
      <c r="I112" s="290" t="s">
        <v>3799</v>
      </c>
      <c r="J112" s="290">
        <v>120</v>
      </c>
      <c r="K112" s="301"/>
    </row>
    <row r="113" spans="2:11" ht="15" customHeight="1">
      <c r="B113" s="310"/>
      <c r="C113" s="290" t="s">
        <v>37</v>
      </c>
      <c r="D113" s="290"/>
      <c r="E113" s="290"/>
      <c r="F113" s="309" t="s">
        <v>3797</v>
      </c>
      <c r="G113" s="290"/>
      <c r="H113" s="290" t="s">
        <v>3840</v>
      </c>
      <c r="I113" s="290" t="s">
        <v>3831</v>
      </c>
      <c r="J113" s="290"/>
      <c r="K113" s="301"/>
    </row>
    <row r="114" spans="2:11" ht="15" customHeight="1">
      <c r="B114" s="310"/>
      <c r="C114" s="290" t="s">
        <v>47</v>
      </c>
      <c r="D114" s="290"/>
      <c r="E114" s="290"/>
      <c r="F114" s="309" t="s">
        <v>3797</v>
      </c>
      <c r="G114" s="290"/>
      <c r="H114" s="290" t="s">
        <v>3841</v>
      </c>
      <c r="I114" s="290" t="s">
        <v>3831</v>
      </c>
      <c r="J114" s="290"/>
      <c r="K114" s="301"/>
    </row>
    <row r="115" spans="2:11" ht="15" customHeight="1">
      <c r="B115" s="310"/>
      <c r="C115" s="290" t="s">
        <v>56</v>
      </c>
      <c r="D115" s="290"/>
      <c r="E115" s="290"/>
      <c r="F115" s="309" t="s">
        <v>3797</v>
      </c>
      <c r="G115" s="290"/>
      <c r="H115" s="290" t="s">
        <v>3842</v>
      </c>
      <c r="I115" s="290" t="s">
        <v>3843</v>
      </c>
      <c r="J115" s="290"/>
      <c r="K115" s="301"/>
    </row>
    <row r="116" spans="2:11" ht="15" customHeight="1">
      <c r="B116" s="313"/>
      <c r="C116" s="319"/>
      <c r="D116" s="319"/>
      <c r="E116" s="319"/>
      <c r="F116" s="319"/>
      <c r="G116" s="319"/>
      <c r="H116" s="319"/>
      <c r="I116" s="319"/>
      <c r="J116" s="319"/>
      <c r="K116" s="315"/>
    </row>
    <row r="117" spans="2:11" ht="18.75" customHeight="1">
      <c r="B117" s="320"/>
      <c r="C117" s="286"/>
      <c r="D117" s="286"/>
      <c r="E117" s="286"/>
      <c r="F117" s="321"/>
      <c r="G117" s="286"/>
      <c r="H117" s="286"/>
      <c r="I117" s="286"/>
      <c r="J117" s="286"/>
      <c r="K117" s="320"/>
    </row>
    <row r="118" spans="2:11" ht="18.75" customHeight="1">
      <c r="B118" s="296"/>
      <c r="C118" s="296"/>
      <c r="D118" s="296"/>
      <c r="E118" s="296"/>
      <c r="F118" s="296"/>
      <c r="G118" s="296"/>
      <c r="H118" s="296"/>
      <c r="I118" s="296"/>
      <c r="J118" s="296"/>
      <c r="K118" s="296"/>
    </row>
    <row r="119" spans="2:11" ht="7.5" customHeight="1">
      <c r="B119" s="322"/>
      <c r="C119" s="323"/>
      <c r="D119" s="323"/>
      <c r="E119" s="323"/>
      <c r="F119" s="323"/>
      <c r="G119" s="323"/>
      <c r="H119" s="323"/>
      <c r="I119" s="323"/>
      <c r="J119" s="323"/>
      <c r="K119" s="324"/>
    </row>
    <row r="120" spans="2:11" ht="45" customHeight="1">
      <c r="B120" s="325"/>
      <c r="C120" s="401" t="s">
        <v>3844</v>
      </c>
      <c r="D120" s="401"/>
      <c r="E120" s="401"/>
      <c r="F120" s="401"/>
      <c r="G120" s="401"/>
      <c r="H120" s="401"/>
      <c r="I120" s="401"/>
      <c r="J120" s="401"/>
      <c r="K120" s="326"/>
    </row>
    <row r="121" spans="2:11" ht="17.25" customHeight="1">
      <c r="B121" s="327"/>
      <c r="C121" s="302" t="s">
        <v>3791</v>
      </c>
      <c r="D121" s="302"/>
      <c r="E121" s="302"/>
      <c r="F121" s="302" t="s">
        <v>3792</v>
      </c>
      <c r="G121" s="303"/>
      <c r="H121" s="302" t="s">
        <v>236</v>
      </c>
      <c r="I121" s="302" t="s">
        <v>56</v>
      </c>
      <c r="J121" s="302" t="s">
        <v>3793</v>
      </c>
      <c r="K121" s="328"/>
    </row>
    <row r="122" spans="2:11" ht="17.25" customHeight="1">
      <c r="B122" s="327"/>
      <c r="C122" s="304" t="s">
        <v>3794</v>
      </c>
      <c r="D122" s="304"/>
      <c r="E122" s="304"/>
      <c r="F122" s="305" t="s">
        <v>3795</v>
      </c>
      <c r="G122" s="306"/>
      <c r="H122" s="304"/>
      <c r="I122" s="304"/>
      <c r="J122" s="304" t="s">
        <v>3796</v>
      </c>
      <c r="K122" s="328"/>
    </row>
    <row r="123" spans="2:11" ht="5.25" customHeight="1">
      <c r="B123" s="329"/>
      <c r="C123" s="307"/>
      <c r="D123" s="307"/>
      <c r="E123" s="307"/>
      <c r="F123" s="307"/>
      <c r="G123" s="290"/>
      <c r="H123" s="307"/>
      <c r="I123" s="307"/>
      <c r="J123" s="307"/>
      <c r="K123" s="330"/>
    </row>
    <row r="124" spans="2:11" ht="15" customHeight="1">
      <c r="B124" s="329"/>
      <c r="C124" s="290" t="s">
        <v>3800</v>
      </c>
      <c r="D124" s="307"/>
      <c r="E124" s="307"/>
      <c r="F124" s="309" t="s">
        <v>3797</v>
      </c>
      <c r="G124" s="290"/>
      <c r="H124" s="290" t="s">
        <v>3836</v>
      </c>
      <c r="I124" s="290" t="s">
        <v>3799</v>
      </c>
      <c r="J124" s="290">
        <v>120</v>
      </c>
      <c r="K124" s="331"/>
    </row>
    <row r="125" spans="2:11" ht="15" customHeight="1">
      <c r="B125" s="329"/>
      <c r="C125" s="290" t="s">
        <v>3845</v>
      </c>
      <c r="D125" s="290"/>
      <c r="E125" s="290"/>
      <c r="F125" s="309" t="s">
        <v>3797</v>
      </c>
      <c r="G125" s="290"/>
      <c r="H125" s="290" t="s">
        <v>3846</v>
      </c>
      <c r="I125" s="290" t="s">
        <v>3799</v>
      </c>
      <c r="J125" s="290" t="s">
        <v>3847</v>
      </c>
      <c r="K125" s="331"/>
    </row>
    <row r="126" spans="2:11" ht="15" customHeight="1">
      <c r="B126" s="329"/>
      <c r="C126" s="290" t="s">
        <v>3746</v>
      </c>
      <c r="D126" s="290"/>
      <c r="E126" s="290"/>
      <c r="F126" s="309" t="s">
        <v>3797</v>
      </c>
      <c r="G126" s="290"/>
      <c r="H126" s="290" t="s">
        <v>3848</v>
      </c>
      <c r="I126" s="290" t="s">
        <v>3799</v>
      </c>
      <c r="J126" s="290" t="s">
        <v>3847</v>
      </c>
      <c r="K126" s="331"/>
    </row>
    <row r="127" spans="2:11" ht="15" customHeight="1">
      <c r="B127" s="329"/>
      <c r="C127" s="290" t="s">
        <v>3808</v>
      </c>
      <c r="D127" s="290"/>
      <c r="E127" s="290"/>
      <c r="F127" s="309" t="s">
        <v>3803</v>
      </c>
      <c r="G127" s="290"/>
      <c r="H127" s="290" t="s">
        <v>3809</v>
      </c>
      <c r="I127" s="290" t="s">
        <v>3799</v>
      </c>
      <c r="J127" s="290">
        <v>15</v>
      </c>
      <c r="K127" s="331"/>
    </row>
    <row r="128" spans="2:11" ht="15" customHeight="1">
      <c r="B128" s="329"/>
      <c r="C128" s="311" t="s">
        <v>3810</v>
      </c>
      <c r="D128" s="311"/>
      <c r="E128" s="311"/>
      <c r="F128" s="312" t="s">
        <v>3803</v>
      </c>
      <c r="G128" s="311"/>
      <c r="H128" s="311" t="s">
        <v>3811</v>
      </c>
      <c r="I128" s="311" t="s">
        <v>3799</v>
      </c>
      <c r="J128" s="311">
        <v>15</v>
      </c>
      <c r="K128" s="331"/>
    </row>
    <row r="129" spans="2:11" ht="15" customHeight="1">
      <c r="B129" s="329"/>
      <c r="C129" s="311" t="s">
        <v>3812</v>
      </c>
      <c r="D129" s="311"/>
      <c r="E129" s="311"/>
      <c r="F129" s="312" t="s">
        <v>3803</v>
      </c>
      <c r="G129" s="311"/>
      <c r="H129" s="311" t="s">
        <v>3813</v>
      </c>
      <c r="I129" s="311" t="s">
        <v>3799</v>
      </c>
      <c r="J129" s="311">
        <v>20</v>
      </c>
      <c r="K129" s="331"/>
    </row>
    <row r="130" spans="2:11" ht="15" customHeight="1">
      <c r="B130" s="329"/>
      <c r="C130" s="311" t="s">
        <v>3814</v>
      </c>
      <c r="D130" s="311"/>
      <c r="E130" s="311"/>
      <c r="F130" s="312" t="s">
        <v>3803</v>
      </c>
      <c r="G130" s="311"/>
      <c r="H130" s="311" t="s">
        <v>3815</v>
      </c>
      <c r="I130" s="311" t="s">
        <v>3799</v>
      </c>
      <c r="J130" s="311">
        <v>20</v>
      </c>
      <c r="K130" s="331"/>
    </row>
    <row r="131" spans="2:11" ht="15" customHeight="1">
      <c r="B131" s="329"/>
      <c r="C131" s="290" t="s">
        <v>3802</v>
      </c>
      <c r="D131" s="290"/>
      <c r="E131" s="290"/>
      <c r="F131" s="309" t="s">
        <v>3803</v>
      </c>
      <c r="G131" s="290"/>
      <c r="H131" s="290" t="s">
        <v>3836</v>
      </c>
      <c r="I131" s="290" t="s">
        <v>3799</v>
      </c>
      <c r="J131" s="290">
        <v>50</v>
      </c>
      <c r="K131" s="331"/>
    </row>
    <row r="132" spans="2:11" ht="15" customHeight="1">
      <c r="B132" s="329"/>
      <c r="C132" s="290" t="s">
        <v>3816</v>
      </c>
      <c r="D132" s="290"/>
      <c r="E132" s="290"/>
      <c r="F132" s="309" t="s">
        <v>3803</v>
      </c>
      <c r="G132" s="290"/>
      <c r="H132" s="290" t="s">
        <v>3836</v>
      </c>
      <c r="I132" s="290" t="s">
        <v>3799</v>
      </c>
      <c r="J132" s="290">
        <v>50</v>
      </c>
      <c r="K132" s="331"/>
    </row>
    <row r="133" spans="2:11" ht="15" customHeight="1">
      <c r="B133" s="329"/>
      <c r="C133" s="290" t="s">
        <v>3822</v>
      </c>
      <c r="D133" s="290"/>
      <c r="E133" s="290"/>
      <c r="F133" s="309" t="s">
        <v>3803</v>
      </c>
      <c r="G133" s="290"/>
      <c r="H133" s="290" t="s">
        <v>3836</v>
      </c>
      <c r="I133" s="290" t="s">
        <v>3799</v>
      </c>
      <c r="J133" s="290">
        <v>50</v>
      </c>
      <c r="K133" s="331"/>
    </row>
    <row r="134" spans="2:11" ht="15" customHeight="1">
      <c r="B134" s="329"/>
      <c r="C134" s="290" t="s">
        <v>3824</v>
      </c>
      <c r="D134" s="290"/>
      <c r="E134" s="290"/>
      <c r="F134" s="309" t="s">
        <v>3803</v>
      </c>
      <c r="G134" s="290"/>
      <c r="H134" s="290" t="s">
        <v>3836</v>
      </c>
      <c r="I134" s="290" t="s">
        <v>3799</v>
      </c>
      <c r="J134" s="290">
        <v>50</v>
      </c>
      <c r="K134" s="331"/>
    </row>
    <row r="135" spans="2:11" ht="15" customHeight="1">
      <c r="B135" s="329"/>
      <c r="C135" s="290" t="s">
        <v>241</v>
      </c>
      <c r="D135" s="290"/>
      <c r="E135" s="290"/>
      <c r="F135" s="309" t="s">
        <v>3803</v>
      </c>
      <c r="G135" s="290"/>
      <c r="H135" s="290" t="s">
        <v>3849</v>
      </c>
      <c r="I135" s="290" t="s">
        <v>3799</v>
      </c>
      <c r="J135" s="290">
        <v>255</v>
      </c>
      <c r="K135" s="331"/>
    </row>
    <row r="136" spans="2:11" ht="15" customHeight="1">
      <c r="B136" s="329"/>
      <c r="C136" s="290" t="s">
        <v>3826</v>
      </c>
      <c r="D136" s="290"/>
      <c r="E136" s="290"/>
      <c r="F136" s="309" t="s">
        <v>3797</v>
      </c>
      <c r="G136" s="290"/>
      <c r="H136" s="290" t="s">
        <v>3850</v>
      </c>
      <c r="I136" s="290" t="s">
        <v>3828</v>
      </c>
      <c r="J136" s="290"/>
      <c r="K136" s="331"/>
    </row>
    <row r="137" spans="2:11" ht="15" customHeight="1">
      <c r="B137" s="329"/>
      <c r="C137" s="290" t="s">
        <v>3829</v>
      </c>
      <c r="D137" s="290"/>
      <c r="E137" s="290"/>
      <c r="F137" s="309" t="s">
        <v>3797</v>
      </c>
      <c r="G137" s="290"/>
      <c r="H137" s="290" t="s">
        <v>3851</v>
      </c>
      <c r="I137" s="290" t="s">
        <v>3831</v>
      </c>
      <c r="J137" s="290"/>
      <c r="K137" s="331"/>
    </row>
    <row r="138" spans="2:11" ht="15" customHeight="1">
      <c r="B138" s="329"/>
      <c r="C138" s="290" t="s">
        <v>3832</v>
      </c>
      <c r="D138" s="290"/>
      <c r="E138" s="290"/>
      <c r="F138" s="309" t="s">
        <v>3797</v>
      </c>
      <c r="G138" s="290"/>
      <c r="H138" s="290" t="s">
        <v>3832</v>
      </c>
      <c r="I138" s="290" t="s">
        <v>3831</v>
      </c>
      <c r="J138" s="290"/>
      <c r="K138" s="331"/>
    </row>
    <row r="139" spans="2:11" ht="15" customHeight="1">
      <c r="B139" s="329"/>
      <c r="C139" s="290" t="s">
        <v>37</v>
      </c>
      <c r="D139" s="290"/>
      <c r="E139" s="290"/>
      <c r="F139" s="309" t="s">
        <v>3797</v>
      </c>
      <c r="G139" s="290"/>
      <c r="H139" s="290" t="s">
        <v>3852</v>
      </c>
      <c r="I139" s="290" t="s">
        <v>3831</v>
      </c>
      <c r="J139" s="290"/>
      <c r="K139" s="331"/>
    </row>
    <row r="140" spans="2:11" ht="15" customHeight="1">
      <c r="B140" s="329"/>
      <c r="C140" s="290" t="s">
        <v>3853</v>
      </c>
      <c r="D140" s="290"/>
      <c r="E140" s="290"/>
      <c r="F140" s="309" t="s">
        <v>3797</v>
      </c>
      <c r="G140" s="290"/>
      <c r="H140" s="290" t="s">
        <v>3854</v>
      </c>
      <c r="I140" s="290" t="s">
        <v>3831</v>
      </c>
      <c r="J140" s="290"/>
      <c r="K140" s="331"/>
    </row>
    <row r="141" spans="2:11" ht="15" customHeight="1">
      <c r="B141" s="332"/>
      <c r="C141" s="333"/>
      <c r="D141" s="333"/>
      <c r="E141" s="333"/>
      <c r="F141" s="333"/>
      <c r="G141" s="333"/>
      <c r="H141" s="333"/>
      <c r="I141" s="333"/>
      <c r="J141" s="333"/>
      <c r="K141" s="334"/>
    </row>
    <row r="142" spans="2:11" ht="18.75" customHeight="1">
      <c r="B142" s="286"/>
      <c r="C142" s="286"/>
      <c r="D142" s="286"/>
      <c r="E142" s="286"/>
      <c r="F142" s="321"/>
      <c r="G142" s="286"/>
      <c r="H142" s="286"/>
      <c r="I142" s="286"/>
      <c r="J142" s="286"/>
      <c r="K142" s="286"/>
    </row>
    <row r="143" spans="2:11" ht="18.75" customHeight="1"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</row>
    <row r="144" spans="2:11" ht="7.5" customHeight="1">
      <c r="B144" s="297"/>
      <c r="C144" s="298"/>
      <c r="D144" s="298"/>
      <c r="E144" s="298"/>
      <c r="F144" s="298"/>
      <c r="G144" s="298"/>
      <c r="H144" s="298"/>
      <c r="I144" s="298"/>
      <c r="J144" s="298"/>
      <c r="K144" s="299"/>
    </row>
    <row r="145" spans="2:11" ht="45" customHeight="1">
      <c r="B145" s="300"/>
      <c r="C145" s="406" t="s">
        <v>3855</v>
      </c>
      <c r="D145" s="406"/>
      <c r="E145" s="406"/>
      <c r="F145" s="406"/>
      <c r="G145" s="406"/>
      <c r="H145" s="406"/>
      <c r="I145" s="406"/>
      <c r="J145" s="406"/>
      <c r="K145" s="301"/>
    </row>
    <row r="146" spans="2:11" ht="17.25" customHeight="1">
      <c r="B146" s="300"/>
      <c r="C146" s="302" t="s">
        <v>3791</v>
      </c>
      <c r="D146" s="302"/>
      <c r="E146" s="302"/>
      <c r="F146" s="302" t="s">
        <v>3792</v>
      </c>
      <c r="G146" s="303"/>
      <c r="H146" s="302" t="s">
        <v>236</v>
      </c>
      <c r="I146" s="302" t="s">
        <v>56</v>
      </c>
      <c r="J146" s="302" t="s">
        <v>3793</v>
      </c>
      <c r="K146" s="301"/>
    </row>
    <row r="147" spans="2:11" ht="17.25" customHeight="1">
      <c r="B147" s="300"/>
      <c r="C147" s="304" t="s">
        <v>3794</v>
      </c>
      <c r="D147" s="304"/>
      <c r="E147" s="304"/>
      <c r="F147" s="305" t="s">
        <v>3795</v>
      </c>
      <c r="G147" s="306"/>
      <c r="H147" s="304"/>
      <c r="I147" s="304"/>
      <c r="J147" s="304" t="s">
        <v>3796</v>
      </c>
      <c r="K147" s="301"/>
    </row>
    <row r="148" spans="2:11" ht="5.25" customHeight="1">
      <c r="B148" s="310"/>
      <c r="C148" s="307"/>
      <c r="D148" s="307"/>
      <c r="E148" s="307"/>
      <c r="F148" s="307"/>
      <c r="G148" s="308"/>
      <c r="H148" s="307"/>
      <c r="I148" s="307"/>
      <c r="J148" s="307"/>
      <c r="K148" s="331"/>
    </row>
    <row r="149" spans="2:11" ht="15" customHeight="1">
      <c r="B149" s="310"/>
      <c r="C149" s="335" t="s">
        <v>3800</v>
      </c>
      <c r="D149" s="290"/>
      <c r="E149" s="290"/>
      <c r="F149" s="336" t="s">
        <v>3797</v>
      </c>
      <c r="G149" s="290"/>
      <c r="H149" s="335" t="s">
        <v>3836</v>
      </c>
      <c r="I149" s="335" t="s">
        <v>3799</v>
      </c>
      <c r="J149" s="335">
        <v>120</v>
      </c>
      <c r="K149" s="331"/>
    </row>
    <row r="150" spans="2:11" ht="15" customHeight="1">
      <c r="B150" s="310"/>
      <c r="C150" s="335" t="s">
        <v>3845</v>
      </c>
      <c r="D150" s="290"/>
      <c r="E150" s="290"/>
      <c r="F150" s="336" t="s">
        <v>3797</v>
      </c>
      <c r="G150" s="290"/>
      <c r="H150" s="335" t="s">
        <v>3856</v>
      </c>
      <c r="I150" s="335" t="s">
        <v>3799</v>
      </c>
      <c r="J150" s="335" t="s">
        <v>3847</v>
      </c>
      <c r="K150" s="331"/>
    </row>
    <row r="151" spans="2:11" ht="15" customHeight="1">
      <c r="B151" s="310"/>
      <c r="C151" s="335" t="s">
        <v>3746</v>
      </c>
      <c r="D151" s="290"/>
      <c r="E151" s="290"/>
      <c r="F151" s="336" t="s">
        <v>3797</v>
      </c>
      <c r="G151" s="290"/>
      <c r="H151" s="335" t="s">
        <v>3857</v>
      </c>
      <c r="I151" s="335" t="s">
        <v>3799</v>
      </c>
      <c r="J151" s="335" t="s">
        <v>3847</v>
      </c>
      <c r="K151" s="331"/>
    </row>
    <row r="152" spans="2:11" ht="15" customHeight="1">
      <c r="B152" s="310"/>
      <c r="C152" s="335" t="s">
        <v>3802</v>
      </c>
      <c r="D152" s="290"/>
      <c r="E152" s="290"/>
      <c r="F152" s="336" t="s">
        <v>3803</v>
      </c>
      <c r="G152" s="290"/>
      <c r="H152" s="335" t="s">
        <v>3836</v>
      </c>
      <c r="I152" s="335" t="s">
        <v>3799</v>
      </c>
      <c r="J152" s="335">
        <v>50</v>
      </c>
      <c r="K152" s="331"/>
    </row>
    <row r="153" spans="2:11" ht="15" customHeight="1">
      <c r="B153" s="310"/>
      <c r="C153" s="335" t="s">
        <v>3805</v>
      </c>
      <c r="D153" s="290"/>
      <c r="E153" s="290"/>
      <c r="F153" s="336" t="s">
        <v>3797</v>
      </c>
      <c r="G153" s="290"/>
      <c r="H153" s="335" t="s">
        <v>3836</v>
      </c>
      <c r="I153" s="335" t="s">
        <v>3807</v>
      </c>
      <c r="J153" s="335"/>
      <c r="K153" s="331"/>
    </row>
    <row r="154" spans="2:11" ht="15" customHeight="1">
      <c r="B154" s="310"/>
      <c r="C154" s="335" t="s">
        <v>3816</v>
      </c>
      <c r="D154" s="290"/>
      <c r="E154" s="290"/>
      <c r="F154" s="336" t="s">
        <v>3803</v>
      </c>
      <c r="G154" s="290"/>
      <c r="H154" s="335" t="s">
        <v>3836</v>
      </c>
      <c r="I154" s="335" t="s">
        <v>3799</v>
      </c>
      <c r="J154" s="335">
        <v>50</v>
      </c>
      <c r="K154" s="331"/>
    </row>
    <row r="155" spans="2:11" ht="15" customHeight="1">
      <c r="B155" s="310"/>
      <c r="C155" s="335" t="s">
        <v>3824</v>
      </c>
      <c r="D155" s="290"/>
      <c r="E155" s="290"/>
      <c r="F155" s="336" t="s">
        <v>3803</v>
      </c>
      <c r="G155" s="290"/>
      <c r="H155" s="335" t="s">
        <v>3836</v>
      </c>
      <c r="I155" s="335" t="s">
        <v>3799</v>
      </c>
      <c r="J155" s="335">
        <v>50</v>
      </c>
      <c r="K155" s="331"/>
    </row>
    <row r="156" spans="2:11" ht="15" customHeight="1">
      <c r="B156" s="310"/>
      <c r="C156" s="335" t="s">
        <v>3822</v>
      </c>
      <c r="D156" s="290"/>
      <c r="E156" s="290"/>
      <c r="F156" s="336" t="s">
        <v>3803</v>
      </c>
      <c r="G156" s="290"/>
      <c r="H156" s="335" t="s">
        <v>3836</v>
      </c>
      <c r="I156" s="335" t="s">
        <v>3799</v>
      </c>
      <c r="J156" s="335">
        <v>50</v>
      </c>
      <c r="K156" s="331"/>
    </row>
    <row r="157" spans="2:11" ht="15" customHeight="1">
      <c r="B157" s="310"/>
      <c r="C157" s="335" t="s">
        <v>193</v>
      </c>
      <c r="D157" s="290"/>
      <c r="E157" s="290"/>
      <c r="F157" s="336" t="s">
        <v>3797</v>
      </c>
      <c r="G157" s="290"/>
      <c r="H157" s="335" t="s">
        <v>3858</v>
      </c>
      <c r="I157" s="335" t="s">
        <v>3799</v>
      </c>
      <c r="J157" s="335" t="s">
        <v>3859</v>
      </c>
      <c r="K157" s="331"/>
    </row>
    <row r="158" spans="2:11" ht="15" customHeight="1">
      <c r="B158" s="310"/>
      <c r="C158" s="335" t="s">
        <v>3860</v>
      </c>
      <c r="D158" s="290"/>
      <c r="E158" s="290"/>
      <c r="F158" s="336" t="s">
        <v>3797</v>
      </c>
      <c r="G158" s="290"/>
      <c r="H158" s="335" t="s">
        <v>3861</v>
      </c>
      <c r="I158" s="335" t="s">
        <v>3831</v>
      </c>
      <c r="J158" s="335"/>
      <c r="K158" s="331"/>
    </row>
    <row r="159" spans="2:11" ht="15" customHeight="1">
      <c r="B159" s="337"/>
      <c r="C159" s="319"/>
      <c r="D159" s="319"/>
      <c r="E159" s="319"/>
      <c r="F159" s="319"/>
      <c r="G159" s="319"/>
      <c r="H159" s="319"/>
      <c r="I159" s="319"/>
      <c r="J159" s="319"/>
      <c r="K159" s="338"/>
    </row>
    <row r="160" spans="2:11" ht="18.75" customHeight="1">
      <c r="B160" s="286"/>
      <c r="C160" s="290"/>
      <c r="D160" s="290"/>
      <c r="E160" s="290"/>
      <c r="F160" s="309"/>
      <c r="G160" s="290"/>
      <c r="H160" s="290"/>
      <c r="I160" s="290"/>
      <c r="J160" s="290"/>
      <c r="K160" s="286"/>
    </row>
    <row r="161" spans="2:11" ht="18.75" customHeight="1">
      <c r="B161" s="296"/>
      <c r="C161" s="296"/>
      <c r="D161" s="296"/>
      <c r="E161" s="296"/>
      <c r="F161" s="296"/>
      <c r="G161" s="296"/>
      <c r="H161" s="296"/>
      <c r="I161" s="296"/>
      <c r="J161" s="296"/>
      <c r="K161" s="296"/>
    </row>
    <row r="162" spans="2:11" ht="7.5" customHeight="1">
      <c r="B162" s="278"/>
      <c r="C162" s="279"/>
      <c r="D162" s="279"/>
      <c r="E162" s="279"/>
      <c r="F162" s="279"/>
      <c r="G162" s="279"/>
      <c r="H162" s="279"/>
      <c r="I162" s="279"/>
      <c r="J162" s="279"/>
      <c r="K162" s="280"/>
    </row>
    <row r="163" spans="2:11" ht="45" customHeight="1">
      <c r="B163" s="281"/>
      <c r="C163" s="401" t="s">
        <v>3862</v>
      </c>
      <c r="D163" s="401"/>
      <c r="E163" s="401"/>
      <c r="F163" s="401"/>
      <c r="G163" s="401"/>
      <c r="H163" s="401"/>
      <c r="I163" s="401"/>
      <c r="J163" s="401"/>
      <c r="K163" s="282"/>
    </row>
    <row r="164" spans="2:11" ht="17.25" customHeight="1">
      <c r="B164" s="281"/>
      <c r="C164" s="302" t="s">
        <v>3791</v>
      </c>
      <c r="D164" s="302"/>
      <c r="E164" s="302"/>
      <c r="F164" s="302" t="s">
        <v>3792</v>
      </c>
      <c r="G164" s="339"/>
      <c r="H164" s="340" t="s">
        <v>236</v>
      </c>
      <c r="I164" s="340" t="s">
        <v>56</v>
      </c>
      <c r="J164" s="302" t="s">
        <v>3793</v>
      </c>
      <c r="K164" s="282"/>
    </row>
    <row r="165" spans="2:11" ht="17.25" customHeight="1">
      <c r="B165" s="283"/>
      <c r="C165" s="304" t="s">
        <v>3794</v>
      </c>
      <c r="D165" s="304"/>
      <c r="E165" s="304"/>
      <c r="F165" s="305" t="s">
        <v>3795</v>
      </c>
      <c r="G165" s="341"/>
      <c r="H165" s="342"/>
      <c r="I165" s="342"/>
      <c r="J165" s="304" t="s">
        <v>3796</v>
      </c>
      <c r="K165" s="284"/>
    </row>
    <row r="166" spans="2:11" ht="5.25" customHeight="1">
      <c r="B166" s="310"/>
      <c r="C166" s="307"/>
      <c r="D166" s="307"/>
      <c r="E166" s="307"/>
      <c r="F166" s="307"/>
      <c r="G166" s="308"/>
      <c r="H166" s="307"/>
      <c r="I166" s="307"/>
      <c r="J166" s="307"/>
      <c r="K166" s="331"/>
    </row>
    <row r="167" spans="2:11" ht="15" customHeight="1">
      <c r="B167" s="310"/>
      <c r="C167" s="290" t="s">
        <v>3800</v>
      </c>
      <c r="D167" s="290"/>
      <c r="E167" s="290"/>
      <c r="F167" s="309" t="s">
        <v>3797</v>
      </c>
      <c r="G167" s="290"/>
      <c r="H167" s="290" t="s">
        <v>3836</v>
      </c>
      <c r="I167" s="290" t="s">
        <v>3799</v>
      </c>
      <c r="J167" s="290">
        <v>120</v>
      </c>
      <c r="K167" s="331"/>
    </row>
    <row r="168" spans="2:11" ht="15" customHeight="1">
      <c r="B168" s="310"/>
      <c r="C168" s="290" t="s">
        <v>3845</v>
      </c>
      <c r="D168" s="290"/>
      <c r="E168" s="290"/>
      <c r="F168" s="309" t="s">
        <v>3797</v>
      </c>
      <c r="G168" s="290"/>
      <c r="H168" s="290" t="s">
        <v>3846</v>
      </c>
      <c r="I168" s="290" t="s">
        <v>3799</v>
      </c>
      <c r="J168" s="290" t="s">
        <v>3847</v>
      </c>
      <c r="K168" s="331"/>
    </row>
    <row r="169" spans="2:11" ht="15" customHeight="1">
      <c r="B169" s="310"/>
      <c r="C169" s="290" t="s">
        <v>3746</v>
      </c>
      <c r="D169" s="290"/>
      <c r="E169" s="290"/>
      <c r="F169" s="309" t="s">
        <v>3797</v>
      </c>
      <c r="G169" s="290"/>
      <c r="H169" s="290" t="s">
        <v>3863</v>
      </c>
      <c r="I169" s="290" t="s">
        <v>3799</v>
      </c>
      <c r="J169" s="290" t="s">
        <v>3847</v>
      </c>
      <c r="K169" s="331"/>
    </row>
    <row r="170" spans="2:11" ht="15" customHeight="1">
      <c r="B170" s="310"/>
      <c r="C170" s="290" t="s">
        <v>3802</v>
      </c>
      <c r="D170" s="290"/>
      <c r="E170" s="290"/>
      <c r="F170" s="309" t="s">
        <v>3803</v>
      </c>
      <c r="G170" s="290"/>
      <c r="H170" s="290" t="s">
        <v>3863</v>
      </c>
      <c r="I170" s="290" t="s">
        <v>3799</v>
      </c>
      <c r="J170" s="290">
        <v>50</v>
      </c>
      <c r="K170" s="331"/>
    </row>
    <row r="171" spans="2:11" ht="15" customHeight="1">
      <c r="B171" s="310"/>
      <c r="C171" s="290" t="s">
        <v>3805</v>
      </c>
      <c r="D171" s="290"/>
      <c r="E171" s="290"/>
      <c r="F171" s="309" t="s">
        <v>3797</v>
      </c>
      <c r="G171" s="290"/>
      <c r="H171" s="290" t="s">
        <v>3863</v>
      </c>
      <c r="I171" s="290" t="s">
        <v>3807</v>
      </c>
      <c r="J171" s="290"/>
      <c r="K171" s="331"/>
    </row>
    <row r="172" spans="2:11" ht="15" customHeight="1">
      <c r="B172" s="310"/>
      <c r="C172" s="290" t="s">
        <v>3816</v>
      </c>
      <c r="D172" s="290"/>
      <c r="E172" s="290"/>
      <c r="F172" s="309" t="s">
        <v>3803</v>
      </c>
      <c r="G172" s="290"/>
      <c r="H172" s="290" t="s">
        <v>3863</v>
      </c>
      <c r="I172" s="290" t="s">
        <v>3799</v>
      </c>
      <c r="J172" s="290">
        <v>50</v>
      </c>
      <c r="K172" s="331"/>
    </row>
    <row r="173" spans="2:11" ht="15" customHeight="1">
      <c r="B173" s="310"/>
      <c r="C173" s="290" t="s">
        <v>3824</v>
      </c>
      <c r="D173" s="290"/>
      <c r="E173" s="290"/>
      <c r="F173" s="309" t="s">
        <v>3803</v>
      </c>
      <c r="G173" s="290"/>
      <c r="H173" s="290" t="s">
        <v>3863</v>
      </c>
      <c r="I173" s="290" t="s">
        <v>3799</v>
      </c>
      <c r="J173" s="290">
        <v>50</v>
      </c>
      <c r="K173" s="331"/>
    </row>
    <row r="174" spans="2:11" ht="15" customHeight="1">
      <c r="B174" s="310"/>
      <c r="C174" s="290" t="s">
        <v>3822</v>
      </c>
      <c r="D174" s="290"/>
      <c r="E174" s="290"/>
      <c r="F174" s="309" t="s">
        <v>3803</v>
      </c>
      <c r="G174" s="290"/>
      <c r="H174" s="290" t="s">
        <v>3863</v>
      </c>
      <c r="I174" s="290" t="s">
        <v>3799</v>
      </c>
      <c r="J174" s="290">
        <v>50</v>
      </c>
      <c r="K174" s="331"/>
    </row>
    <row r="175" spans="2:11" ht="15" customHeight="1">
      <c r="B175" s="310"/>
      <c r="C175" s="290" t="s">
        <v>235</v>
      </c>
      <c r="D175" s="290"/>
      <c r="E175" s="290"/>
      <c r="F175" s="309" t="s">
        <v>3797</v>
      </c>
      <c r="G175" s="290"/>
      <c r="H175" s="290" t="s">
        <v>3864</v>
      </c>
      <c r="I175" s="290" t="s">
        <v>3865</v>
      </c>
      <c r="J175" s="290"/>
      <c r="K175" s="331"/>
    </row>
    <row r="176" spans="2:11" ht="15" customHeight="1">
      <c r="B176" s="310"/>
      <c r="C176" s="290" t="s">
        <v>56</v>
      </c>
      <c r="D176" s="290"/>
      <c r="E176" s="290"/>
      <c r="F176" s="309" t="s">
        <v>3797</v>
      </c>
      <c r="G176" s="290"/>
      <c r="H176" s="290" t="s">
        <v>3866</v>
      </c>
      <c r="I176" s="290" t="s">
        <v>3867</v>
      </c>
      <c r="J176" s="290">
        <v>1</v>
      </c>
      <c r="K176" s="331"/>
    </row>
    <row r="177" spans="2:11" ht="15" customHeight="1">
      <c r="B177" s="310"/>
      <c r="C177" s="290" t="s">
        <v>52</v>
      </c>
      <c r="D177" s="290"/>
      <c r="E177" s="290"/>
      <c r="F177" s="309" t="s">
        <v>3797</v>
      </c>
      <c r="G177" s="290"/>
      <c r="H177" s="290" t="s">
        <v>3868</v>
      </c>
      <c r="I177" s="290" t="s">
        <v>3799</v>
      </c>
      <c r="J177" s="290">
        <v>20</v>
      </c>
      <c r="K177" s="331"/>
    </row>
    <row r="178" spans="2:11" ht="15" customHeight="1">
      <c r="B178" s="310"/>
      <c r="C178" s="290" t="s">
        <v>236</v>
      </c>
      <c r="D178" s="290"/>
      <c r="E178" s="290"/>
      <c r="F178" s="309" t="s">
        <v>3797</v>
      </c>
      <c r="G178" s="290"/>
      <c r="H178" s="290" t="s">
        <v>3869</v>
      </c>
      <c r="I178" s="290" t="s">
        <v>3799</v>
      </c>
      <c r="J178" s="290">
        <v>255</v>
      </c>
      <c r="K178" s="331"/>
    </row>
    <row r="179" spans="2:11" ht="15" customHeight="1">
      <c r="B179" s="310"/>
      <c r="C179" s="290" t="s">
        <v>237</v>
      </c>
      <c r="D179" s="290"/>
      <c r="E179" s="290"/>
      <c r="F179" s="309" t="s">
        <v>3797</v>
      </c>
      <c r="G179" s="290"/>
      <c r="H179" s="290" t="s">
        <v>3762</v>
      </c>
      <c r="I179" s="290" t="s">
        <v>3799</v>
      </c>
      <c r="J179" s="290">
        <v>10</v>
      </c>
      <c r="K179" s="331"/>
    </row>
    <row r="180" spans="2:11" ht="15" customHeight="1">
      <c r="B180" s="310"/>
      <c r="C180" s="290" t="s">
        <v>238</v>
      </c>
      <c r="D180" s="290"/>
      <c r="E180" s="290"/>
      <c r="F180" s="309" t="s">
        <v>3797</v>
      </c>
      <c r="G180" s="290"/>
      <c r="H180" s="290" t="s">
        <v>3870</v>
      </c>
      <c r="I180" s="290" t="s">
        <v>3831</v>
      </c>
      <c r="J180" s="290"/>
      <c r="K180" s="331"/>
    </row>
    <row r="181" spans="2:11" ht="15" customHeight="1">
      <c r="B181" s="310"/>
      <c r="C181" s="290" t="s">
        <v>3871</v>
      </c>
      <c r="D181" s="290"/>
      <c r="E181" s="290"/>
      <c r="F181" s="309" t="s">
        <v>3797</v>
      </c>
      <c r="G181" s="290"/>
      <c r="H181" s="290" t="s">
        <v>3872</v>
      </c>
      <c r="I181" s="290" t="s">
        <v>3831</v>
      </c>
      <c r="J181" s="290"/>
      <c r="K181" s="331"/>
    </row>
    <row r="182" spans="2:11" ht="15" customHeight="1">
      <c r="B182" s="310"/>
      <c r="C182" s="290" t="s">
        <v>3860</v>
      </c>
      <c r="D182" s="290"/>
      <c r="E182" s="290"/>
      <c r="F182" s="309" t="s">
        <v>3797</v>
      </c>
      <c r="G182" s="290"/>
      <c r="H182" s="290" t="s">
        <v>3873</v>
      </c>
      <c r="I182" s="290" t="s">
        <v>3831</v>
      </c>
      <c r="J182" s="290"/>
      <c r="K182" s="331"/>
    </row>
    <row r="183" spans="2:11" ht="15" customHeight="1">
      <c r="B183" s="310"/>
      <c r="C183" s="290" t="s">
        <v>240</v>
      </c>
      <c r="D183" s="290"/>
      <c r="E183" s="290"/>
      <c r="F183" s="309" t="s">
        <v>3803</v>
      </c>
      <c r="G183" s="290"/>
      <c r="H183" s="290" t="s">
        <v>3874</v>
      </c>
      <c r="I183" s="290" t="s">
        <v>3799</v>
      </c>
      <c r="J183" s="290">
        <v>50</v>
      </c>
      <c r="K183" s="331"/>
    </row>
    <row r="184" spans="2:11" ht="15" customHeight="1">
      <c r="B184" s="310"/>
      <c r="C184" s="290" t="s">
        <v>3875</v>
      </c>
      <c r="D184" s="290"/>
      <c r="E184" s="290"/>
      <c r="F184" s="309" t="s">
        <v>3803</v>
      </c>
      <c r="G184" s="290"/>
      <c r="H184" s="290" t="s">
        <v>3876</v>
      </c>
      <c r="I184" s="290" t="s">
        <v>3877</v>
      </c>
      <c r="J184" s="290"/>
      <c r="K184" s="331"/>
    </row>
    <row r="185" spans="2:11" ht="15" customHeight="1">
      <c r="B185" s="310"/>
      <c r="C185" s="290" t="s">
        <v>3878</v>
      </c>
      <c r="D185" s="290"/>
      <c r="E185" s="290"/>
      <c r="F185" s="309" t="s">
        <v>3803</v>
      </c>
      <c r="G185" s="290"/>
      <c r="H185" s="290" t="s">
        <v>3879</v>
      </c>
      <c r="I185" s="290" t="s">
        <v>3877</v>
      </c>
      <c r="J185" s="290"/>
      <c r="K185" s="331"/>
    </row>
    <row r="186" spans="2:11" ht="15" customHeight="1">
      <c r="B186" s="310"/>
      <c r="C186" s="290" t="s">
        <v>3880</v>
      </c>
      <c r="D186" s="290"/>
      <c r="E186" s="290"/>
      <c r="F186" s="309" t="s">
        <v>3803</v>
      </c>
      <c r="G186" s="290"/>
      <c r="H186" s="290" t="s">
        <v>3881</v>
      </c>
      <c r="I186" s="290" t="s">
        <v>3877</v>
      </c>
      <c r="J186" s="290"/>
      <c r="K186" s="331"/>
    </row>
    <row r="187" spans="2:11" ht="15" customHeight="1">
      <c r="B187" s="310"/>
      <c r="C187" s="343" t="s">
        <v>3882</v>
      </c>
      <c r="D187" s="290"/>
      <c r="E187" s="290"/>
      <c r="F187" s="309" t="s">
        <v>3803</v>
      </c>
      <c r="G187" s="290"/>
      <c r="H187" s="290" t="s">
        <v>3883</v>
      </c>
      <c r="I187" s="290" t="s">
        <v>3884</v>
      </c>
      <c r="J187" s="344" t="s">
        <v>3885</v>
      </c>
      <c r="K187" s="331"/>
    </row>
    <row r="188" spans="2:11" ht="15" customHeight="1">
      <c r="B188" s="310"/>
      <c r="C188" s="295" t="s">
        <v>41</v>
      </c>
      <c r="D188" s="290"/>
      <c r="E188" s="290"/>
      <c r="F188" s="309" t="s">
        <v>3797</v>
      </c>
      <c r="G188" s="290"/>
      <c r="H188" s="286" t="s">
        <v>3886</v>
      </c>
      <c r="I188" s="290" t="s">
        <v>3887</v>
      </c>
      <c r="J188" s="290"/>
      <c r="K188" s="331"/>
    </row>
    <row r="189" spans="2:11" ht="15" customHeight="1">
      <c r="B189" s="310"/>
      <c r="C189" s="295" t="s">
        <v>3888</v>
      </c>
      <c r="D189" s="290"/>
      <c r="E189" s="290"/>
      <c r="F189" s="309" t="s">
        <v>3797</v>
      </c>
      <c r="G189" s="290"/>
      <c r="H189" s="290" t="s">
        <v>3889</v>
      </c>
      <c r="I189" s="290" t="s">
        <v>3831</v>
      </c>
      <c r="J189" s="290"/>
      <c r="K189" s="331"/>
    </row>
    <row r="190" spans="2:11" ht="15" customHeight="1">
      <c r="B190" s="310"/>
      <c r="C190" s="295" t="s">
        <v>3890</v>
      </c>
      <c r="D190" s="290"/>
      <c r="E190" s="290"/>
      <c r="F190" s="309" t="s">
        <v>3797</v>
      </c>
      <c r="G190" s="290"/>
      <c r="H190" s="290" t="s">
        <v>3891</v>
      </c>
      <c r="I190" s="290" t="s">
        <v>3831</v>
      </c>
      <c r="J190" s="290"/>
      <c r="K190" s="331"/>
    </row>
    <row r="191" spans="2:11" ht="15" customHeight="1">
      <c r="B191" s="310"/>
      <c r="C191" s="295" t="s">
        <v>3892</v>
      </c>
      <c r="D191" s="290"/>
      <c r="E191" s="290"/>
      <c r="F191" s="309" t="s">
        <v>3803</v>
      </c>
      <c r="G191" s="290"/>
      <c r="H191" s="290" t="s">
        <v>3893</v>
      </c>
      <c r="I191" s="290" t="s">
        <v>3831</v>
      </c>
      <c r="J191" s="290"/>
      <c r="K191" s="331"/>
    </row>
    <row r="192" spans="2:11" ht="15" customHeight="1">
      <c r="B192" s="337"/>
      <c r="C192" s="345"/>
      <c r="D192" s="319"/>
      <c r="E192" s="319"/>
      <c r="F192" s="319"/>
      <c r="G192" s="319"/>
      <c r="H192" s="319"/>
      <c r="I192" s="319"/>
      <c r="J192" s="319"/>
      <c r="K192" s="338"/>
    </row>
    <row r="193" spans="2:11" ht="18.75" customHeight="1">
      <c r="B193" s="286"/>
      <c r="C193" s="290"/>
      <c r="D193" s="290"/>
      <c r="E193" s="290"/>
      <c r="F193" s="309"/>
      <c r="G193" s="290"/>
      <c r="H193" s="290"/>
      <c r="I193" s="290"/>
      <c r="J193" s="290"/>
      <c r="K193" s="286"/>
    </row>
    <row r="194" spans="2:11" ht="18.75" customHeight="1">
      <c r="B194" s="286"/>
      <c r="C194" s="290"/>
      <c r="D194" s="290"/>
      <c r="E194" s="290"/>
      <c r="F194" s="309"/>
      <c r="G194" s="290"/>
      <c r="H194" s="290"/>
      <c r="I194" s="290"/>
      <c r="J194" s="290"/>
      <c r="K194" s="286"/>
    </row>
    <row r="195" spans="2:11" ht="18.75" customHeight="1">
      <c r="B195" s="296"/>
      <c r="C195" s="296"/>
      <c r="D195" s="296"/>
      <c r="E195" s="296"/>
      <c r="F195" s="296"/>
      <c r="G195" s="296"/>
      <c r="H195" s="296"/>
      <c r="I195" s="296"/>
      <c r="J195" s="296"/>
      <c r="K195" s="296"/>
    </row>
    <row r="196" spans="2:11">
      <c r="B196" s="278"/>
      <c r="C196" s="279"/>
      <c r="D196" s="279"/>
      <c r="E196" s="279"/>
      <c r="F196" s="279"/>
      <c r="G196" s="279"/>
      <c r="H196" s="279"/>
      <c r="I196" s="279"/>
      <c r="J196" s="279"/>
      <c r="K196" s="280"/>
    </row>
    <row r="197" spans="2:11" ht="21">
      <c r="B197" s="281"/>
      <c r="C197" s="401" t="s">
        <v>3894</v>
      </c>
      <c r="D197" s="401"/>
      <c r="E197" s="401"/>
      <c r="F197" s="401"/>
      <c r="G197" s="401"/>
      <c r="H197" s="401"/>
      <c r="I197" s="401"/>
      <c r="J197" s="401"/>
      <c r="K197" s="282"/>
    </row>
    <row r="198" spans="2:11" ht="25.5" customHeight="1">
      <c r="B198" s="281"/>
      <c r="C198" s="346" t="s">
        <v>3895</v>
      </c>
      <c r="D198" s="346"/>
      <c r="E198" s="346"/>
      <c r="F198" s="346" t="s">
        <v>3896</v>
      </c>
      <c r="G198" s="347"/>
      <c r="H198" s="407" t="s">
        <v>3897</v>
      </c>
      <c r="I198" s="407"/>
      <c r="J198" s="407"/>
      <c r="K198" s="282"/>
    </row>
    <row r="199" spans="2:11" ht="5.25" customHeight="1">
      <c r="B199" s="310"/>
      <c r="C199" s="307"/>
      <c r="D199" s="307"/>
      <c r="E199" s="307"/>
      <c r="F199" s="307"/>
      <c r="G199" s="290"/>
      <c r="H199" s="307"/>
      <c r="I199" s="307"/>
      <c r="J199" s="307"/>
      <c r="K199" s="331"/>
    </row>
    <row r="200" spans="2:11" ht="15" customHeight="1">
      <c r="B200" s="310"/>
      <c r="C200" s="290" t="s">
        <v>3887</v>
      </c>
      <c r="D200" s="290"/>
      <c r="E200" s="290"/>
      <c r="F200" s="309" t="s">
        <v>42</v>
      </c>
      <c r="G200" s="290"/>
      <c r="H200" s="403" t="s">
        <v>3898</v>
      </c>
      <c r="I200" s="403"/>
      <c r="J200" s="403"/>
      <c r="K200" s="331"/>
    </row>
    <row r="201" spans="2:11" ht="15" customHeight="1">
      <c r="B201" s="310"/>
      <c r="C201" s="316"/>
      <c r="D201" s="290"/>
      <c r="E201" s="290"/>
      <c r="F201" s="309" t="s">
        <v>43</v>
      </c>
      <c r="G201" s="290"/>
      <c r="H201" s="403" t="s">
        <v>3899</v>
      </c>
      <c r="I201" s="403"/>
      <c r="J201" s="403"/>
      <c r="K201" s="331"/>
    </row>
    <row r="202" spans="2:11" ht="15" customHeight="1">
      <c r="B202" s="310"/>
      <c r="C202" s="316"/>
      <c r="D202" s="290"/>
      <c r="E202" s="290"/>
      <c r="F202" s="309" t="s">
        <v>46</v>
      </c>
      <c r="G202" s="290"/>
      <c r="H202" s="403" t="s">
        <v>3900</v>
      </c>
      <c r="I202" s="403"/>
      <c r="J202" s="403"/>
      <c r="K202" s="331"/>
    </row>
    <row r="203" spans="2:11" ht="15" customHeight="1">
      <c r="B203" s="310"/>
      <c r="C203" s="290"/>
      <c r="D203" s="290"/>
      <c r="E203" s="290"/>
      <c r="F203" s="309" t="s">
        <v>44</v>
      </c>
      <c r="G203" s="290"/>
      <c r="H203" s="403" t="s">
        <v>3901</v>
      </c>
      <c r="I203" s="403"/>
      <c r="J203" s="403"/>
      <c r="K203" s="331"/>
    </row>
    <row r="204" spans="2:11" ht="15" customHeight="1">
      <c r="B204" s="310"/>
      <c r="C204" s="290"/>
      <c r="D204" s="290"/>
      <c r="E204" s="290"/>
      <c r="F204" s="309" t="s">
        <v>45</v>
      </c>
      <c r="G204" s="290"/>
      <c r="H204" s="403" t="s">
        <v>3902</v>
      </c>
      <c r="I204" s="403"/>
      <c r="J204" s="403"/>
      <c r="K204" s="331"/>
    </row>
    <row r="205" spans="2:11" ht="15" customHeight="1">
      <c r="B205" s="310"/>
      <c r="C205" s="290"/>
      <c r="D205" s="290"/>
      <c r="E205" s="290"/>
      <c r="F205" s="309"/>
      <c r="G205" s="290"/>
      <c r="H205" s="290"/>
      <c r="I205" s="290"/>
      <c r="J205" s="290"/>
      <c r="K205" s="331"/>
    </row>
    <row r="206" spans="2:11" ht="15" customHeight="1">
      <c r="B206" s="310"/>
      <c r="C206" s="290" t="s">
        <v>3843</v>
      </c>
      <c r="D206" s="290"/>
      <c r="E206" s="290"/>
      <c r="F206" s="309" t="s">
        <v>78</v>
      </c>
      <c r="G206" s="290"/>
      <c r="H206" s="403" t="s">
        <v>3903</v>
      </c>
      <c r="I206" s="403"/>
      <c r="J206" s="403"/>
      <c r="K206" s="331"/>
    </row>
    <row r="207" spans="2:11" ht="15" customHeight="1">
      <c r="B207" s="310"/>
      <c r="C207" s="316"/>
      <c r="D207" s="290"/>
      <c r="E207" s="290"/>
      <c r="F207" s="309" t="s">
        <v>3740</v>
      </c>
      <c r="G207" s="290"/>
      <c r="H207" s="403" t="s">
        <v>3741</v>
      </c>
      <c r="I207" s="403"/>
      <c r="J207" s="403"/>
      <c r="K207" s="331"/>
    </row>
    <row r="208" spans="2:11" ht="15" customHeight="1">
      <c r="B208" s="310"/>
      <c r="C208" s="290"/>
      <c r="D208" s="290"/>
      <c r="E208" s="290"/>
      <c r="F208" s="309" t="s">
        <v>3738</v>
      </c>
      <c r="G208" s="290"/>
      <c r="H208" s="403" t="s">
        <v>3904</v>
      </c>
      <c r="I208" s="403"/>
      <c r="J208" s="403"/>
      <c r="K208" s="331"/>
    </row>
    <row r="209" spans="2:11" ht="15" customHeight="1">
      <c r="B209" s="348"/>
      <c r="C209" s="316"/>
      <c r="D209" s="316"/>
      <c r="E209" s="316"/>
      <c r="F209" s="309" t="s">
        <v>3742</v>
      </c>
      <c r="G209" s="295"/>
      <c r="H209" s="402" t="s">
        <v>3743</v>
      </c>
      <c r="I209" s="402"/>
      <c r="J209" s="402"/>
      <c r="K209" s="349"/>
    </row>
    <row r="210" spans="2:11" ht="15" customHeight="1">
      <c r="B210" s="348"/>
      <c r="C210" s="316"/>
      <c r="D210" s="316"/>
      <c r="E210" s="316"/>
      <c r="F210" s="309" t="s">
        <v>3744</v>
      </c>
      <c r="G210" s="295"/>
      <c r="H210" s="402" t="s">
        <v>2364</v>
      </c>
      <c r="I210" s="402"/>
      <c r="J210" s="402"/>
      <c r="K210" s="349"/>
    </row>
    <row r="211" spans="2:11" ht="15" customHeight="1">
      <c r="B211" s="348"/>
      <c r="C211" s="316"/>
      <c r="D211" s="316"/>
      <c r="E211" s="316"/>
      <c r="F211" s="350"/>
      <c r="G211" s="295"/>
      <c r="H211" s="351"/>
      <c r="I211" s="351"/>
      <c r="J211" s="351"/>
      <c r="K211" s="349"/>
    </row>
    <row r="212" spans="2:11" ht="15" customHeight="1">
      <c r="B212" s="348"/>
      <c r="C212" s="290" t="s">
        <v>3867</v>
      </c>
      <c r="D212" s="316"/>
      <c r="E212" s="316"/>
      <c r="F212" s="309">
        <v>1</v>
      </c>
      <c r="G212" s="295"/>
      <c r="H212" s="402" t="s">
        <v>3905</v>
      </c>
      <c r="I212" s="402"/>
      <c r="J212" s="402"/>
      <c r="K212" s="349"/>
    </row>
    <row r="213" spans="2:11" ht="15" customHeight="1">
      <c r="B213" s="348"/>
      <c r="C213" s="316"/>
      <c r="D213" s="316"/>
      <c r="E213" s="316"/>
      <c r="F213" s="309">
        <v>2</v>
      </c>
      <c r="G213" s="295"/>
      <c r="H213" s="402" t="s">
        <v>3906</v>
      </c>
      <c r="I213" s="402"/>
      <c r="J213" s="402"/>
      <c r="K213" s="349"/>
    </row>
    <row r="214" spans="2:11" ht="15" customHeight="1">
      <c r="B214" s="348"/>
      <c r="C214" s="316"/>
      <c r="D214" s="316"/>
      <c r="E214" s="316"/>
      <c r="F214" s="309">
        <v>3</v>
      </c>
      <c r="G214" s="295"/>
      <c r="H214" s="402" t="s">
        <v>3907</v>
      </c>
      <c r="I214" s="402"/>
      <c r="J214" s="402"/>
      <c r="K214" s="349"/>
    </row>
    <row r="215" spans="2:11" ht="15" customHeight="1">
      <c r="B215" s="348"/>
      <c r="C215" s="316"/>
      <c r="D215" s="316"/>
      <c r="E215" s="316"/>
      <c r="F215" s="309">
        <v>4</v>
      </c>
      <c r="G215" s="295"/>
      <c r="H215" s="402" t="s">
        <v>3908</v>
      </c>
      <c r="I215" s="402"/>
      <c r="J215" s="402"/>
      <c r="K215" s="349"/>
    </row>
    <row r="216" spans="2:11" ht="12.75" customHeight="1">
      <c r="B216" s="352"/>
      <c r="C216" s="353"/>
      <c r="D216" s="353"/>
      <c r="E216" s="353"/>
      <c r="F216" s="353"/>
      <c r="G216" s="353"/>
      <c r="H216" s="353"/>
      <c r="I216" s="353"/>
      <c r="J216" s="353"/>
      <c r="K216" s="354"/>
    </row>
  </sheetData>
  <sheetProtection password="CC35" sheet="1" objects="1" scenarios="1" formatCells="0" formatColumns="0" formatRows="0" sort="0" autoFilter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bj1 - Půdní vestavba Zele...</vt:lpstr>
      <vt:lpstr>bj2 - Půdní vestavba Zele...</vt:lpstr>
      <vt:lpstr>spol - Půdní vestavba Zel...</vt:lpstr>
      <vt:lpstr>Pokyny pro vyplnění</vt:lpstr>
      <vt:lpstr>'bj1 - Půdní vestavba Zele...'!Názvy_tisku</vt:lpstr>
      <vt:lpstr>'bj2 - Půdní vestavba Zele...'!Názvy_tisku</vt:lpstr>
      <vt:lpstr>'Rekapitulace stavby'!Názvy_tisku</vt:lpstr>
      <vt:lpstr>'spol - Půdní vestavba Zel...'!Názvy_tisku</vt:lpstr>
      <vt:lpstr>'bj1 - Půdní vestavba Zele...'!Oblast_tisku</vt:lpstr>
      <vt:lpstr>'bj2 - Půdní vestavba Zele...'!Oblast_tisku</vt:lpstr>
      <vt:lpstr>'Pokyny pro vyplnění'!Oblast_tisku</vt:lpstr>
      <vt:lpstr>'Rekapitulace stavby'!Oblast_tisku</vt:lpstr>
      <vt:lpstr>'spol - Půdní vestavba Zel...'!Oblast_tisku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Acer-PC\Acer</dc:creator>
  <cp:lastModifiedBy>Barbora Smehylova</cp:lastModifiedBy>
  <dcterms:created xsi:type="dcterms:W3CDTF">2017-08-28T10:09:56Z</dcterms:created>
  <dcterms:modified xsi:type="dcterms:W3CDTF">2017-08-28T14:24:29Z</dcterms:modified>
</cp:coreProperties>
</file>